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431" windowWidth="18990" windowHeight="7620" tabRatio="796" activeTab="4"/>
  </bookViews>
  <sheets>
    <sheet name="计价汇总表" sheetId="1" r:id="rId1"/>
    <sheet name="计日工汇总表 " sheetId="2" r:id="rId2"/>
    <sheet name="暂估价汇总表" sheetId="3" r:id="rId3"/>
    <sheet name="100章" sheetId="4" r:id="rId4"/>
    <sheet name="600章" sheetId="5" r:id="rId5"/>
    <sheet name="900章" sheetId="6" r:id="rId6"/>
    <sheet name="1000章" sheetId="7" r:id="rId7"/>
    <sheet name="1100章" sheetId="8" r:id="rId8"/>
    <sheet name="计日工汇总表" sheetId="9" r:id="rId9"/>
    <sheet name="工程设备暂估价" sheetId="10" r:id="rId10"/>
    <sheet name="专业工程暂估价" sheetId="11" r:id="rId11"/>
    <sheet name="安全生产费用明细表 " sheetId="12" r:id="rId12"/>
  </sheets>
  <externalReferences>
    <externalReference r:id="rId15"/>
  </externalReferences>
  <definedNames>
    <definedName name="_Fill" hidden="1">'[1]eqpmad2'!#REF!</definedName>
    <definedName name="_xlfn.IFERROR" hidden="1">#NAME?</definedName>
    <definedName name="Basecode">#REF!</definedName>
    <definedName name="HTML_CodePage" hidden="1">936</definedName>
    <definedName name="HTML_Control" localSheetId="6" hidden="1">{"'现金流量表（全部投资）'!$B$4:$P$23"}</definedName>
    <definedName name="HTML_Control" localSheetId="5" hidden="1">{"'现金流量表（全部投资）'!$B$4:$P$23"}</definedName>
    <definedName name="HTML_Control" localSheetId="8" hidden="1">{"'现金流量表（全部投资）'!$B$4:$P$23"}</definedName>
    <definedName name="HTML_Control" hidden="1">{"'现金流量表（全部投资）'!$B$4:$P$23"}</definedName>
    <definedName name="HTML_Description" hidden="1">"lin zijian"</definedName>
    <definedName name="HTML_Email" hidden="1">""</definedName>
    <definedName name="HTML_Header" hidden="1">"现金流量表（全部投资）"</definedName>
    <definedName name="HTML_LastUpdate" hidden="1">"96-12-2"</definedName>
    <definedName name="HTML_LineAfter" hidden="1">TRUE</definedName>
    <definedName name="HTML_LineBefore" hidden="1">TRUE</definedName>
    <definedName name="HTML_Name" hidden="1">"linzijia"</definedName>
    <definedName name="HTML_OBDlg2" hidden="1">TRUE</definedName>
    <definedName name="HTML_OBDlg4" hidden="1">TRUE</definedName>
    <definedName name="HTML_OS" hidden="1">0</definedName>
    <definedName name="HTML_PathFile" hidden="1">"C:\lin\bk\MyHTML.htm"</definedName>
    <definedName name="HTML_Title" hidden="1">"PROJECT11"</definedName>
    <definedName name="HWSheet">1</definedName>
    <definedName name="Length">#REF!</definedName>
    <definedName name="Module.Prix_SMC" localSheetId="6">'1000章'!Module.Prix_SMC</definedName>
    <definedName name="Module.Prix_SMC" localSheetId="5">'900章'!Module.Prix_SMC</definedName>
    <definedName name="Module.Prix_SMC" localSheetId="8">'计日工汇总表'!Module.Prix_SMC</definedName>
    <definedName name="Module.Prix_SMC">[0]!Module.Prix_SMC</definedName>
    <definedName name="P_drv">#REF!</definedName>
    <definedName name="P_ran">#REF!</definedName>
    <definedName name="P_rep">#REF!</definedName>
    <definedName name="P_run">#REF!</definedName>
    <definedName name="_xlnm.Print_Area" localSheetId="6">'1000章'!$A$1:$I$123</definedName>
    <definedName name="_xlnm.Print_Area" localSheetId="3">'100章'!$A$1:$F$24</definedName>
    <definedName name="_xlnm.Print_Area" localSheetId="7">'1100章'!$A$1:$I$16</definedName>
    <definedName name="_xlnm.Print_Area" localSheetId="4">'600章'!$A$1:$I$33</definedName>
    <definedName name="_xlnm.Print_Area" localSheetId="5">'900章'!$A$1:$I$98</definedName>
    <definedName name="_xlnm.Print_Area" localSheetId="9">'工程设备暂估价'!$A$1:$F$21</definedName>
    <definedName name="_xlnm.Print_Area" localSheetId="1">'计日工汇总表 '!$A$1:$C$9</definedName>
    <definedName name="_xlnm.Print_Titles" localSheetId="6">'1000章'!$1:$6</definedName>
    <definedName name="_xlnm.Print_Titles" localSheetId="7">'1100章'!$1:$6</definedName>
    <definedName name="_xlnm.Print_Titles" localSheetId="4">'600章'!$1:$6</definedName>
    <definedName name="_xlnm.Print_Titles" localSheetId="5">'900章'!$1:$6</definedName>
    <definedName name="Rate_WW">#REF!</definedName>
    <definedName name="大">#REF!</definedName>
    <definedName name="大大大大大">#REF!</definedName>
    <definedName name="汇率">#REF!</definedName>
    <definedName name="生产3">#REF!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s>
  <calcPr fullCalcOnLoad="1"/>
</workbook>
</file>

<file path=xl/sharedStrings.xml><?xml version="1.0" encoding="utf-8"?>
<sst xmlns="http://schemas.openxmlformats.org/spreadsheetml/2006/main" count="1172" uniqueCount="835">
  <si>
    <t>套</t>
  </si>
  <si>
    <t>台</t>
  </si>
  <si>
    <t>块</t>
  </si>
  <si>
    <t>单位</t>
  </si>
  <si>
    <t>数量</t>
  </si>
  <si>
    <t>细目号</t>
  </si>
  <si>
    <t>专业工程名称</t>
  </si>
  <si>
    <t>工程内容</t>
  </si>
  <si>
    <t>金额</t>
  </si>
  <si>
    <t>细目号</t>
  </si>
  <si>
    <t>名称</t>
  </si>
  <si>
    <t>单价(元)</t>
  </si>
  <si>
    <t>合价(元)</t>
  </si>
  <si>
    <t>单位</t>
  </si>
  <si>
    <t>总则</t>
  </si>
  <si>
    <t>监控系统</t>
  </si>
  <si>
    <t>901-1-2</t>
  </si>
  <si>
    <t>901-1-3</t>
  </si>
  <si>
    <t>901-1-6</t>
  </si>
  <si>
    <t>901-1-7</t>
  </si>
  <si>
    <t>901-1-8</t>
  </si>
  <si>
    <t>901-1-9</t>
  </si>
  <si>
    <t>901-1-10</t>
  </si>
  <si>
    <t>901-1-11</t>
  </si>
  <si>
    <t>901-1-12</t>
  </si>
  <si>
    <t>901-1-14</t>
  </si>
  <si>
    <t>901-1-15</t>
  </si>
  <si>
    <t>m</t>
  </si>
  <si>
    <t>个</t>
  </si>
  <si>
    <t>监控分中心</t>
  </si>
  <si>
    <t>项</t>
  </si>
  <si>
    <t xml:space="preserve"> 分部分项工程量清单计价表</t>
  </si>
  <si>
    <t>101</t>
  </si>
  <si>
    <t>普通工人</t>
  </si>
  <si>
    <t>h</t>
  </si>
  <si>
    <t>102</t>
  </si>
  <si>
    <t>技术工人</t>
  </si>
  <si>
    <t>201</t>
  </si>
  <si>
    <t>202</t>
  </si>
  <si>
    <t>专业工程暂估价清单计价表</t>
  </si>
  <si>
    <t>专业工程暂估价小计（计入“暂估价汇总表”）</t>
  </si>
  <si>
    <t>工程设备暂估价清单计价表</t>
  </si>
  <si>
    <t>工程设备暂估价小计（计入“暂估价汇总表”）</t>
  </si>
  <si>
    <t>子目号</t>
  </si>
  <si>
    <t>承包人驻地建设</t>
  </si>
  <si>
    <t>总额</t>
  </si>
  <si>
    <t>对</t>
  </si>
  <si>
    <t>通信管道设施</t>
  </si>
  <si>
    <t>延米</t>
  </si>
  <si>
    <t>607-1-4</t>
  </si>
  <si>
    <t>901-1-16</t>
  </si>
  <si>
    <t>901-1-17</t>
  </si>
  <si>
    <t>901-1-20</t>
  </si>
  <si>
    <t>光缆线路工程</t>
  </si>
  <si>
    <t>子目号</t>
  </si>
  <si>
    <t xml:space="preserve">子目名称 </t>
  </si>
  <si>
    <t>单位</t>
  </si>
  <si>
    <t>备      注</t>
  </si>
  <si>
    <t>清单  第900章  监控系统</t>
  </si>
  <si>
    <t>清单  第1100章  通信系统</t>
  </si>
  <si>
    <t>名  称</t>
  </si>
  <si>
    <t>金  额</t>
  </si>
  <si>
    <t>备  注</t>
  </si>
  <si>
    <t>材料暂估价</t>
  </si>
  <si>
    <t>工程设备暂估价</t>
  </si>
  <si>
    <t>专业工程暂估价</t>
  </si>
  <si>
    <t>902-1-2</t>
  </si>
  <si>
    <t>902-1-3</t>
  </si>
  <si>
    <t>902-1-4</t>
  </si>
  <si>
    <t>902-1-5</t>
  </si>
  <si>
    <t>902-1-7</t>
  </si>
  <si>
    <t>902-1-8</t>
  </si>
  <si>
    <t>902-1-9</t>
  </si>
  <si>
    <t>902-1-10</t>
  </si>
  <si>
    <t>902-1-11</t>
  </si>
  <si>
    <t>902-2-2</t>
  </si>
  <si>
    <t>902-2-3</t>
  </si>
  <si>
    <t>902-2-4</t>
  </si>
  <si>
    <t>902-2-5</t>
  </si>
  <si>
    <t>902-2-6</t>
  </si>
  <si>
    <t>902-2-7</t>
  </si>
  <si>
    <t>902-2-8</t>
  </si>
  <si>
    <t>铺设6孔Φ40/33硅芯管管道</t>
  </si>
  <si>
    <t>钢筋混凝土手孔</t>
  </si>
  <si>
    <t>砂（砂砾）</t>
  </si>
  <si>
    <t>901-1</t>
  </si>
  <si>
    <t>综合控制台</t>
  </si>
  <si>
    <t>901-2</t>
  </si>
  <si>
    <t>项</t>
  </si>
  <si>
    <t>软件及其他</t>
  </si>
  <si>
    <t>含全线网络设备</t>
  </si>
  <si>
    <t>含全线终端设备</t>
  </si>
  <si>
    <t>辆</t>
  </si>
  <si>
    <t>Km</t>
  </si>
  <si>
    <t>光终端盒</t>
  </si>
  <si>
    <t>语音光端机</t>
  </si>
  <si>
    <t xml:space="preserve">清单  第900章 合计      人民币 </t>
  </si>
  <si>
    <t>含断路器、防雷器</t>
  </si>
  <si>
    <t xml:space="preserve">清单  第1100章 合计      人民币 </t>
  </si>
  <si>
    <t xml:space="preserve">清单  第600章 合计      人民币 </t>
  </si>
  <si>
    <t>102-1</t>
  </si>
  <si>
    <t>竣工文件</t>
  </si>
  <si>
    <t>102-3</t>
  </si>
  <si>
    <t>安全生产费</t>
  </si>
  <si>
    <t>102-6</t>
  </si>
  <si>
    <t>102-8</t>
  </si>
  <si>
    <t>102-14</t>
  </si>
  <si>
    <t>两年备品备件与专用工具(暂估价)</t>
  </si>
  <si>
    <t>102-18</t>
  </si>
  <si>
    <t>技术培训（暂估价）</t>
  </si>
  <si>
    <t>临时工程与设施</t>
  </si>
  <si>
    <t>103-3</t>
  </si>
  <si>
    <t>临时供电设施架设、维护与拆除</t>
  </si>
  <si>
    <t>104-1</t>
  </si>
  <si>
    <t>子目号</t>
  </si>
  <si>
    <t>子目名称</t>
  </si>
  <si>
    <t>总价</t>
  </si>
  <si>
    <t>备注</t>
  </si>
  <si>
    <t xml:space="preserve">清单  第100章 合计      人民币 </t>
  </si>
  <si>
    <t>数量</t>
  </si>
  <si>
    <t xml:space="preserve"> 分部分项工程量清单计价表</t>
  </si>
  <si>
    <t>清单  第1000章  收费系统</t>
  </si>
  <si>
    <t>子目号</t>
  </si>
  <si>
    <t>单位</t>
  </si>
  <si>
    <t>备      注</t>
  </si>
  <si>
    <t>收费系统</t>
  </si>
  <si>
    <t>1001-1</t>
  </si>
  <si>
    <t>1001-3</t>
  </si>
  <si>
    <t>1001-4</t>
  </si>
  <si>
    <t>1001-5</t>
  </si>
  <si>
    <t>1001-6</t>
  </si>
  <si>
    <t>1001-7</t>
  </si>
  <si>
    <t>1001-8</t>
  </si>
  <si>
    <t>1001-9</t>
  </si>
  <si>
    <t>1002-2</t>
  </si>
  <si>
    <t>1002-3</t>
  </si>
  <si>
    <t>1002-4</t>
  </si>
  <si>
    <t>1002-5</t>
  </si>
  <si>
    <t>1002-6</t>
  </si>
  <si>
    <t>1002-7</t>
  </si>
  <si>
    <t>1002-8</t>
  </si>
  <si>
    <t>1002-10</t>
  </si>
  <si>
    <t>1002-11</t>
  </si>
  <si>
    <t>1002-12</t>
  </si>
  <si>
    <t>1002-13</t>
  </si>
  <si>
    <t>1002-14</t>
  </si>
  <si>
    <t>1002-15</t>
  </si>
  <si>
    <t>1002-16</t>
  </si>
  <si>
    <t>液晶显示器</t>
  </si>
  <si>
    <t>非接触式IC卡读写器</t>
  </si>
  <si>
    <t>票据打印机</t>
  </si>
  <si>
    <t>天棚信号灯</t>
  </si>
  <si>
    <t>手动栏杆</t>
  </si>
  <si>
    <t>拾音器</t>
  </si>
  <si>
    <t>ETC(不停车收费系统)</t>
  </si>
  <si>
    <t>套</t>
  </si>
  <si>
    <t>手动栏杆</t>
  </si>
  <si>
    <t>LED，红色  “*”  绿色  “↓” 600*600</t>
  </si>
  <si>
    <t>闭路电视系统</t>
  </si>
  <si>
    <t>计重系统</t>
  </si>
  <si>
    <t>收费亭及收费岛等土建</t>
  </si>
  <si>
    <t>出口单向收费岛</t>
  </si>
  <si>
    <t>软件及其他</t>
  </si>
  <si>
    <t>数据库软件</t>
  </si>
  <si>
    <t>示波器</t>
  </si>
  <si>
    <t>万用表</t>
  </si>
  <si>
    <t>频率计</t>
  </si>
  <si>
    <t>网络通断测试仪</t>
  </si>
  <si>
    <t>维修工具</t>
  </si>
  <si>
    <t>地阻表</t>
  </si>
  <si>
    <t>便携式收费机</t>
  </si>
  <si>
    <t>收费广场照明</t>
  </si>
  <si>
    <t xml:space="preserve">清单  第1000章 合计      人民币 </t>
  </si>
  <si>
    <t>含开挖、素土回填管道沟、连接、包封等</t>
  </si>
  <si>
    <t>含光缆支架、拉线环、穿钉、积水罐、盖板等人、手孔标准附件</t>
  </si>
  <si>
    <t>4米一节，含桥台管箱长度，详见设计图</t>
  </si>
  <si>
    <t>103-4</t>
  </si>
  <si>
    <t>电信设施的提供、维修与拆除</t>
  </si>
  <si>
    <t>延米</t>
  </si>
  <si>
    <t>kg</t>
  </si>
  <si>
    <t>承包人为业主提供的必要技术培训</t>
  </si>
  <si>
    <t>综合单价</t>
  </si>
  <si>
    <t>材料设备</t>
  </si>
  <si>
    <t>安装调试</t>
  </si>
  <si>
    <t>综合单价</t>
  </si>
  <si>
    <t>数量</t>
  </si>
  <si>
    <t>总价</t>
  </si>
  <si>
    <t>暂定数量</t>
  </si>
  <si>
    <t>单价</t>
  </si>
  <si>
    <t>合价</t>
  </si>
  <si>
    <t>劳务</t>
  </si>
  <si>
    <t>材料</t>
  </si>
  <si>
    <t>水泥</t>
  </si>
  <si>
    <t>32.5级水泥</t>
  </si>
  <si>
    <t>t</t>
  </si>
  <si>
    <t>42.5级水泥</t>
  </si>
  <si>
    <t>钢筋</t>
  </si>
  <si>
    <t>光圆钢筋</t>
  </si>
  <si>
    <t>带肋钢筋</t>
  </si>
  <si>
    <r>
      <t>m</t>
    </r>
    <r>
      <rPr>
        <vertAlign val="superscript"/>
        <sz val="10"/>
        <color indexed="8"/>
        <rFont val="宋体"/>
        <family val="0"/>
      </rPr>
      <t>3</t>
    </r>
  </si>
  <si>
    <t>碎石</t>
  </si>
  <si>
    <t>片石</t>
  </si>
  <si>
    <t>施工机械</t>
  </si>
  <si>
    <t>装载机</t>
  </si>
  <si>
    <t>102-4</t>
  </si>
  <si>
    <t>信息化建设（暂估价）</t>
  </si>
  <si>
    <t>计算机配置、维护、备份管理及网络构筑；操作人员培训</t>
  </si>
  <si>
    <t>装载机（1.5m³以下）</t>
  </si>
  <si>
    <t>装载机（1.5～2.5m³）</t>
  </si>
  <si>
    <t>装载机（2.5m³以上）</t>
  </si>
  <si>
    <t xml:space="preserve">子目名称 </t>
  </si>
  <si>
    <t>套</t>
  </si>
  <si>
    <t>通风照明控制计算机</t>
  </si>
  <si>
    <t>高清视频解码设备</t>
  </si>
  <si>
    <t>插卡式，支持MPEG-4/H.264视频解码，最大支持18路高清输出，提供DVI接口输出，支持1/4分屏模式</t>
  </si>
  <si>
    <t>超窄边液晶拼接单元</t>
  </si>
  <si>
    <t>拼接控制器</t>
  </si>
  <si>
    <t>液晶拼接架</t>
  </si>
  <si>
    <t>19寸机柜</t>
  </si>
  <si>
    <t>超UTP5类双绞线</t>
  </si>
  <si>
    <t>DVI线缆</t>
  </si>
  <si>
    <t>监控系统应用软件</t>
  </si>
  <si>
    <t>含必要的开发工具</t>
  </si>
  <si>
    <t>服务器数据库软件</t>
  </si>
  <si>
    <t>Microsoft SQL Server 2008</t>
  </si>
  <si>
    <t>4芯单模光纤</t>
  </si>
  <si>
    <t>m</t>
  </si>
  <si>
    <t>含接续盒、终端盒等其他必要设备</t>
  </si>
  <si>
    <t>光纤熔接辅材</t>
  </si>
  <si>
    <t>控制电缆RVVP 2×0.75</t>
  </si>
  <si>
    <t>与路段监控中心的对接与调试</t>
  </si>
  <si>
    <t>确保监控中心能对本路段任意图像进行调用</t>
  </si>
  <si>
    <t>ODF配线架</t>
  </si>
  <si>
    <t>24芯单模光缆</t>
  </si>
  <si>
    <t>熔接、端接及辅助材料</t>
  </si>
  <si>
    <t>含光缆接头盒等，全线光缆熔接用（含与相关设备的尾缆、与光缆熔接等工作及材料）</t>
  </si>
  <si>
    <t>铺设12孔Φ40/33硅芯管管道</t>
  </si>
  <si>
    <t>铺设2孔Φ40/33硅芯管管道</t>
  </si>
  <si>
    <t>铺设16孔Φ114*4镀锌钢管管道</t>
  </si>
  <si>
    <t>铺设12孔Φ114*4镀锌钢管管道</t>
  </si>
  <si>
    <t>铺设6孔Φ114*4镀锌钢管管道</t>
  </si>
  <si>
    <t>铺设4孔Φ114*4镀锌钢管管道</t>
  </si>
  <si>
    <t>铺设2孔Φ114*4镀锌钢管管道</t>
  </si>
  <si>
    <t>铺设1孔Φ140*4.5镀锌钢管管道</t>
  </si>
  <si>
    <t>铺设2孔Φ140*4.5镀锌钢管管道</t>
  </si>
  <si>
    <t>铺设3孔Φ140*4.5镀锌钢管管道</t>
  </si>
  <si>
    <t>安装钢网玻璃钢管箱(4000mm*250mm*150mm）</t>
  </si>
  <si>
    <t>安装钢网玻璃钢管箱(4000mm*310mm*190mm）</t>
  </si>
  <si>
    <t>桥上三角型支撑托架</t>
  </si>
  <si>
    <t>处</t>
  </si>
  <si>
    <t>防病毒软件</t>
  </si>
  <si>
    <t>网络版，100用户；含服务器端、客户端</t>
  </si>
  <si>
    <t>收费数据服务器(容错服务器)</t>
  </si>
  <si>
    <t>图片服务器</t>
  </si>
  <si>
    <t>收费管理计算机</t>
  </si>
  <si>
    <t>SACG网关</t>
  </si>
  <si>
    <t>图像管理计算机</t>
  </si>
  <si>
    <t>票据管理计算机</t>
  </si>
  <si>
    <t>站长管理计算机</t>
  </si>
  <si>
    <t>月票管理计算机</t>
  </si>
  <si>
    <t>交换机</t>
  </si>
  <si>
    <t>非接触式IC卡读写器</t>
  </si>
  <si>
    <t>IC卡数卡器</t>
  </si>
  <si>
    <t>收费站操作台</t>
  </si>
  <si>
    <t>财务室操作台</t>
  </si>
  <si>
    <t>含5把活动座椅</t>
  </si>
  <si>
    <t>含尾纤</t>
  </si>
  <si>
    <t>一体化车道控制器</t>
  </si>
  <si>
    <t>收费专用键盘</t>
  </si>
  <si>
    <t>双通道车辆检测器</t>
  </si>
  <si>
    <t>套</t>
  </si>
  <si>
    <t>点阵式费额显示器</t>
  </si>
  <si>
    <t>雾灯</t>
  </si>
  <si>
    <t>含同步器</t>
  </si>
  <si>
    <t>≤0.7秒，阻拦范围3米</t>
  </si>
  <si>
    <t>≤1.4秒，阻拦范围3.28米</t>
  </si>
  <si>
    <t>≤3秒，阻拦范围3.5米</t>
  </si>
  <si>
    <t>高清车牌识别系统</t>
  </si>
  <si>
    <t>无托架型</t>
  </si>
  <si>
    <t>点钞机</t>
  </si>
  <si>
    <t>收费亭、室内、地下通道摄像机</t>
  </si>
  <si>
    <t>车道、绿色摄像机</t>
  </si>
  <si>
    <t>收费广场摄像机</t>
  </si>
  <si>
    <t>高清解码器</t>
  </si>
  <si>
    <t>32”液晶监视器</t>
  </si>
  <si>
    <t>监视器架</t>
  </si>
  <si>
    <t>IP SAN视频存储</t>
  </si>
  <si>
    <t>视频交换机</t>
  </si>
  <si>
    <t>小型交换机</t>
  </si>
  <si>
    <t>20芯单模光缆</t>
  </si>
  <si>
    <t>电线电缆VV 3×2.5mm²</t>
  </si>
  <si>
    <t>电线电缆RVV 3×1.0mm²</t>
  </si>
  <si>
    <t>电线电缆RVV 2×1.0mm²</t>
  </si>
  <si>
    <t>控制电缆RVVP 2×0.75mm²</t>
  </si>
  <si>
    <t>控制电缆RVVP 2×0.5mm²</t>
  </si>
  <si>
    <t>控制电缆RVVP 2×1.0mm²</t>
  </si>
  <si>
    <t>控制电缆AVVR 7×0.4mm²</t>
  </si>
  <si>
    <t>控制电缆RV-105-1.5mm²</t>
  </si>
  <si>
    <t>控制电缆RVVP 5×0.75mm²</t>
  </si>
  <si>
    <t>控制电缆DVI</t>
  </si>
  <si>
    <t>紧急电话与隧道广播控制主机</t>
  </si>
  <si>
    <t>inter i5-3450，500G硬盘，4G内存/数字录音卡/音箱，100/1000M自适应以太网卡，22"液晶，数字录音时常：≥2000H（满后自动覆盖）</t>
  </si>
  <si>
    <t>对讲主机</t>
  </si>
  <si>
    <t>对讲分机</t>
  </si>
  <si>
    <t>室内配电箱</t>
  </si>
  <si>
    <t>广场配电箱</t>
  </si>
  <si>
    <t>雨棚端子箱</t>
  </si>
  <si>
    <t>15米中杆灯 6×400W HPS</t>
  </si>
  <si>
    <t>雨棚灯金卤灯 175W</t>
  </si>
  <si>
    <t>电力电缆VV-3×2.5</t>
  </si>
  <si>
    <t>电力电缆VV-3×4</t>
  </si>
  <si>
    <t>电力电缆VV-4×6</t>
  </si>
  <si>
    <t>电力电缆VV-4×10</t>
  </si>
  <si>
    <t>电力电缆VV-4×25</t>
  </si>
  <si>
    <t>电力电缆VV-4×50</t>
  </si>
  <si>
    <t>双向ETC收费岛</t>
  </si>
  <si>
    <t>单向收费亭</t>
  </si>
  <si>
    <t>双向收费亭</t>
  </si>
  <si>
    <t>收费亭防撞柱</t>
  </si>
  <si>
    <t>广场摄像机基础及接地</t>
  </si>
  <si>
    <t>广场摄像机手孔</t>
  </si>
  <si>
    <t>收费广场两侧人孔</t>
  </si>
  <si>
    <t>限高架</t>
  </si>
  <si>
    <t>地下通道桥架</t>
  </si>
  <si>
    <t>KVM交换机</t>
  </si>
  <si>
    <t>苏家院收费站计算机系统</t>
  </si>
  <si>
    <t>A4黑白激光打印机</t>
  </si>
  <si>
    <t>A3黑白激光打印机</t>
  </si>
  <si>
    <t>收费站TN-C-S接地系统</t>
  </si>
  <si>
    <t>钢筋混凝土人孔</t>
  </si>
  <si>
    <t>点阵式费额显示器</t>
  </si>
  <si>
    <t>工业以太网交换机（接入）</t>
  </si>
  <si>
    <t>广场交换机</t>
  </si>
  <si>
    <t>超五类网线（UTP-5）</t>
  </si>
  <si>
    <t>视频储存管理平台</t>
  </si>
  <si>
    <t>电子警察存储主机</t>
  </si>
  <si>
    <t>补光灯系统</t>
  </si>
  <si>
    <t>工业以太网交换机</t>
  </si>
  <si>
    <t>8芯单模光纤</t>
  </si>
  <si>
    <t>接线手孔</t>
  </si>
  <si>
    <t>监控杆件及基础</t>
  </si>
  <si>
    <t>套</t>
  </si>
  <si>
    <t>网络硬盘录像机</t>
  </si>
  <si>
    <t>信号控制机</t>
  </si>
  <si>
    <t>信号机遥控器</t>
  </si>
  <si>
    <t>车行灯</t>
  </si>
  <si>
    <t>车行灯杆件及基础</t>
  </si>
  <si>
    <t>电缆线RVV10×1.5mm2</t>
  </si>
  <si>
    <t>电缆线RVV5×1.5mm2</t>
  </si>
  <si>
    <t>电缆线RVV3×1.5mm2</t>
  </si>
  <si>
    <t>m</t>
  </si>
  <si>
    <t>地磁检测器</t>
  </si>
  <si>
    <t>太阳能红蓝闪光灯</t>
  </si>
  <si>
    <t>含基础、杆件等，埋设道路中分带开口处</t>
  </si>
  <si>
    <t>组</t>
  </si>
  <si>
    <t>监控视频存储阵列（IP SAN）</t>
  </si>
  <si>
    <t>硬盘</t>
  </si>
  <si>
    <t>企业级3TB磁盘阵列厂家硬盘</t>
  </si>
  <si>
    <t>机房空调</t>
  </si>
  <si>
    <t>3P壁挂式空调</t>
  </si>
  <si>
    <t>集中协调控制软件</t>
  </si>
  <si>
    <t>交通控制软件（16路口）</t>
  </si>
  <si>
    <t>2TB，主机厂家提供企业级专用SAS磁盘接口SATAII类型、转速7200转/分、缓存64MB</t>
  </si>
  <si>
    <t>磁盘阵列主机</t>
  </si>
  <si>
    <t>视频管理服务器</t>
  </si>
  <si>
    <t>存储转发服务器</t>
  </si>
  <si>
    <t>人行灯</t>
  </si>
  <si>
    <t>辅助照明设备</t>
  </si>
  <si>
    <t>卡口存储主机</t>
  </si>
  <si>
    <t>引线PE管（PE60）</t>
  </si>
  <si>
    <t>定向钻托管（镀锌钢管DN110）</t>
  </si>
  <si>
    <t>管理工作站</t>
  </si>
  <si>
    <t>电视墙显示工作站</t>
  </si>
  <si>
    <t>区域控制主机</t>
  </si>
  <si>
    <t>PC控制机</t>
  </si>
  <si>
    <t>以太网交换机</t>
  </si>
  <si>
    <t>监控应用服务器</t>
  </si>
  <si>
    <t>交通控制计算机</t>
  </si>
  <si>
    <t>视频控制调阅计算机</t>
  </si>
  <si>
    <t>607-1-2</t>
  </si>
  <si>
    <t>607-1-3</t>
  </si>
  <si>
    <t>901-1-1</t>
  </si>
  <si>
    <t>901-1-4</t>
  </si>
  <si>
    <t>901-1-5</t>
  </si>
  <si>
    <t>901-1-13</t>
  </si>
  <si>
    <t>901-1-18</t>
  </si>
  <si>
    <t>901-1-19</t>
  </si>
  <si>
    <t>苏家院监控分中心设备</t>
  </si>
  <si>
    <t>苏家院分中心线缆及辅材</t>
  </si>
  <si>
    <t>1001-2</t>
  </si>
  <si>
    <t>1001-10</t>
  </si>
  <si>
    <t>1001-11</t>
  </si>
  <si>
    <t>1001-12</t>
  </si>
  <si>
    <t>1001-13</t>
  </si>
  <si>
    <t>1001-14</t>
  </si>
  <si>
    <t>1001-15</t>
  </si>
  <si>
    <t>1001-16</t>
  </si>
  <si>
    <t>1001-17</t>
  </si>
  <si>
    <t>1001-18</t>
  </si>
  <si>
    <t>1001-19</t>
  </si>
  <si>
    <t>1001-20</t>
  </si>
  <si>
    <t>1001-21</t>
  </si>
  <si>
    <t>1002-1</t>
  </si>
  <si>
    <t>1002-9</t>
  </si>
  <si>
    <t>1002-17</t>
  </si>
  <si>
    <t>1002-18</t>
  </si>
  <si>
    <t>TSM终端管理服务器</t>
  </si>
  <si>
    <t>网络管理服务器</t>
  </si>
  <si>
    <t>防病毒服务器</t>
  </si>
  <si>
    <t>彩色激光打印机</t>
  </si>
  <si>
    <t>监控配电箱</t>
  </si>
  <si>
    <t>机房接地系统</t>
  </si>
  <si>
    <t>室内分线箱</t>
  </si>
  <si>
    <t>室外配电箱</t>
  </si>
  <si>
    <t>TSM终端安全管理软件</t>
  </si>
  <si>
    <t>网管软件</t>
  </si>
  <si>
    <t>巡逻车（暂估价）</t>
  </si>
  <si>
    <t>报警控制器</t>
  </si>
  <si>
    <t>苏家院收费站线缆及辅材</t>
  </si>
  <si>
    <t>外场监控设备线缆及辅材</t>
  </si>
  <si>
    <t>24芯ODF，与监控系统合用机柜</t>
  </si>
  <si>
    <t>通则</t>
  </si>
  <si>
    <t xml:space="preserve"> </t>
  </si>
  <si>
    <t>101-1</t>
  </si>
  <si>
    <t>保险费</t>
  </si>
  <si>
    <t>101-1-2</t>
  </si>
  <si>
    <t>按合同条款规定，提供第三者责任险(0.05%)</t>
  </si>
  <si>
    <t>工程管理</t>
  </si>
  <si>
    <t>三层交换机</t>
  </si>
  <si>
    <t>隧道火灾监控管理工作站</t>
  </si>
  <si>
    <t>通信系统</t>
  </si>
  <si>
    <t>光纤数字传输工程</t>
  </si>
  <si>
    <t>其它</t>
  </si>
  <si>
    <t>干线通信系统联调</t>
  </si>
  <si>
    <t>1002-19</t>
  </si>
  <si>
    <t>稳压电源 100KVA</t>
  </si>
  <si>
    <t>MTC车道收费设备</t>
  </si>
  <si>
    <t>天棚信号灯</t>
  </si>
  <si>
    <t>ETC收费系统</t>
  </si>
  <si>
    <t>信息化建设（暂估价）</t>
  </si>
  <si>
    <t>102-20</t>
  </si>
  <si>
    <t>检测费(暂估价)</t>
  </si>
  <si>
    <t>200万高清CCD摄像机及高清镜头（暂估价）</t>
  </si>
  <si>
    <t>200万高清CCD摄像机及高清镜头（暂估价）</t>
  </si>
  <si>
    <t>500万高清CCD摄像机及百万像素高清镜头（暂估价）</t>
  </si>
  <si>
    <t>500万高清CCD摄像机及百万像素高清镜头（暂估价）</t>
  </si>
  <si>
    <t>高清球形网络摄像机（暂估价）</t>
  </si>
  <si>
    <t>高清球形网络摄像机（暂估价）</t>
  </si>
  <si>
    <t>200万及以上嵌入式一体化高清卡口抓拍单元（暂估价）</t>
  </si>
  <si>
    <t>200万及以上嵌入式一体化高清卡口抓拍单元（暂估价）</t>
  </si>
  <si>
    <t>整车式称重设备（普通车道）（暂估价）</t>
  </si>
  <si>
    <t>整车式称重设备（普通车道）（暂估价）</t>
  </si>
  <si>
    <t>整车式称重设备（超宽车道）（暂估价）</t>
  </si>
  <si>
    <t>整车式称重设备（超宽车道）（暂估价）</t>
  </si>
  <si>
    <t>在线式30KVA UPS（暂估价）</t>
  </si>
  <si>
    <t>在线式30KVA UPS（暂估价）</t>
  </si>
  <si>
    <t>测速雷达（窄波）（暂估价）</t>
  </si>
  <si>
    <t>测速雷达（窄波）（暂估价）</t>
  </si>
  <si>
    <t>ETC车道自动栏杆（暂估价）</t>
  </si>
  <si>
    <t>ETC车道自动栏杆（暂估价）</t>
  </si>
  <si>
    <t>超宽车道自动栏杆（暂估价）</t>
  </si>
  <si>
    <t>超宽车道自动栏杆（暂估价）</t>
  </si>
  <si>
    <t>普通车道自动栏杆（暂估价）</t>
  </si>
  <si>
    <t>普通车道自动栏杆（暂估价）</t>
  </si>
  <si>
    <t>收费站级应用软件（暂估价）</t>
  </si>
  <si>
    <t>收费站级应用软件（暂估价）</t>
  </si>
  <si>
    <t>必须的备品备件</t>
  </si>
  <si>
    <t>完善设计</t>
  </si>
  <si>
    <t xml:space="preserve">工厂测试和监造 重要设备工厂测试和监造 </t>
  </si>
  <si>
    <t>设备送检、交（竣）工第三方检测费用</t>
  </si>
  <si>
    <t>巡逻车（暂估价）</t>
  </si>
  <si>
    <t>辆</t>
  </si>
  <si>
    <t>1004-10</t>
  </si>
  <si>
    <t>1006-1</t>
  </si>
  <si>
    <t>1006-2</t>
  </si>
  <si>
    <t>1008-2</t>
  </si>
  <si>
    <t>1003-10</t>
  </si>
  <si>
    <t>1003-11</t>
  </si>
  <si>
    <t>人行灯杆</t>
  </si>
  <si>
    <t>交通信号控制系统设备</t>
  </si>
  <si>
    <t>交通信号控制系统后端扩容设备</t>
  </si>
  <si>
    <t>外场监控</t>
  </si>
  <si>
    <t>室外挂式防尘机箱及杆件</t>
  </si>
  <si>
    <t>902-2</t>
  </si>
  <si>
    <t>902-3</t>
  </si>
  <si>
    <t>901-3</t>
  </si>
  <si>
    <t>901-3-6</t>
  </si>
  <si>
    <t>902-1</t>
  </si>
  <si>
    <t>902-1-1</t>
  </si>
  <si>
    <t>902-2-1</t>
  </si>
  <si>
    <t>902-2-9</t>
  </si>
  <si>
    <t>902-2-10</t>
  </si>
  <si>
    <t>902-2-11</t>
  </si>
  <si>
    <t>902-2-12</t>
  </si>
  <si>
    <t>902-2-13</t>
  </si>
  <si>
    <t>902-2-14</t>
  </si>
  <si>
    <t>902-2-15</t>
  </si>
  <si>
    <t>902-2-16</t>
  </si>
  <si>
    <t>902-2-17</t>
  </si>
  <si>
    <t>902-2-18</t>
  </si>
  <si>
    <t>902-2-19</t>
  </si>
  <si>
    <t>902-2-20</t>
  </si>
  <si>
    <t>902-2-21</t>
  </si>
  <si>
    <t>902-2-22</t>
  </si>
  <si>
    <t>902-2-23</t>
  </si>
  <si>
    <t>902-2-24</t>
  </si>
  <si>
    <t>902-2-25</t>
  </si>
  <si>
    <t>902-3-1</t>
  </si>
  <si>
    <t>902-3-2</t>
  </si>
  <si>
    <t>902-3-3</t>
  </si>
  <si>
    <t>902-3-4</t>
  </si>
  <si>
    <t>902-3-5</t>
  </si>
  <si>
    <t>902-3-6</t>
  </si>
  <si>
    <t>902-3-7</t>
  </si>
  <si>
    <t>902-3-8</t>
  </si>
  <si>
    <t>补光灯</t>
  </si>
  <si>
    <t>含感光模块</t>
  </si>
  <si>
    <t>902-2-26</t>
  </si>
  <si>
    <t>902-1-6</t>
  </si>
  <si>
    <t>桥上L型支撑托架</t>
  </si>
  <si>
    <t>500*500mm，仅计量型钢及抱箍重量，含螺栓等附属工作</t>
  </si>
  <si>
    <t>440*440mm，仅计量型钢及抱箍重量，含螺栓等附属工作</t>
  </si>
  <si>
    <t>400*400mm，仅计量型钢及抱箍重量，含螺栓等附属工作</t>
  </si>
  <si>
    <t>1103-1</t>
  </si>
  <si>
    <t>含开挖、回填管道沟、连接、硅芯管试吹等</t>
  </si>
  <si>
    <t>含开挖、素土回填管道沟、连接等</t>
  </si>
  <si>
    <t>人（手）孔</t>
  </si>
  <si>
    <t>607-2</t>
  </si>
  <si>
    <t>通信管道</t>
  </si>
  <si>
    <t>607-3</t>
  </si>
  <si>
    <t>管道敷设附件</t>
  </si>
  <si>
    <t>C20素混凝土</t>
  </si>
  <si>
    <t>607-1</t>
  </si>
  <si>
    <t>607-1-1</t>
  </si>
  <si>
    <t>607-2-1</t>
  </si>
  <si>
    <t>607-2-2</t>
  </si>
  <si>
    <t>607-2-3</t>
  </si>
  <si>
    <t>607-2-4</t>
  </si>
  <si>
    <t>607-2-5</t>
  </si>
  <si>
    <t>607-2-6</t>
  </si>
  <si>
    <t>607-2-7</t>
  </si>
  <si>
    <t>607-2-8</t>
  </si>
  <si>
    <t>607-2-9</t>
  </si>
  <si>
    <t>607-2-10</t>
  </si>
  <si>
    <t>607-2-11</t>
  </si>
  <si>
    <t>607-2-12</t>
  </si>
  <si>
    <t>607-2-13</t>
  </si>
  <si>
    <t>607-3-1</t>
  </si>
  <si>
    <t>607-3-2</t>
  </si>
  <si>
    <t>607-3-3</t>
  </si>
  <si>
    <t>607-3-4</t>
  </si>
  <si>
    <t>报警器（安全报警踏板）</t>
  </si>
  <si>
    <t>1101-1</t>
  </si>
  <si>
    <t>联合设计（暂估价）</t>
  </si>
  <si>
    <t>工厂测试和监造（暂估价）</t>
  </si>
  <si>
    <t>检测费(暂估价)</t>
  </si>
  <si>
    <t>36个盘位，144TB，单盘最高可支持4TB，支持多种RAID模式，支持热插拔；含相应存储及平台管理软件</t>
  </si>
  <si>
    <t>双路六核intel Xeon E5-2620，4*300GB SAS硬盘+2*1TB SATA硬盘，16G内存，Intel双口万兆服务器级以太网卡，4U，含Raid卡；含机柜及操作系统等管理软件</t>
  </si>
  <si>
    <t>2U机架，12*3TB SAS硬盘，支持多种RAID模式，iSCSI/SAS接口；含操作系统等管理软件</t>
  </si>
  <si>
    <t>Intel I7-4770，1TB硬盘，4GB内存，22"液晶，1000M自适应以太网卡；含操作系统等管理软件</t>
  </si>
  <si>
    <r>
      <t xml:space="preserve"> 标段：</t>
    </r>
    <r>
      <rPr>
        <u val="single"/>
        <sz val="10.5"/>
        <color indexed="8"/>
        <rFont val="宋体"/>
        <family val="0"/>
      </rPr>
      <t>SDXT-1</t>
    </r>
    <r>
      <rPr>
        <sz val="10.5"/>
        <color indexed="8"/>
        <rFont val="宋体"/>
        <family val="0"/>
      </rPr>
      <t xml:space="preserve"> </t>
    </r>
  </si>
  <si>
    <t>序  号</t>
  </si>
  <si>
    <t>章  次</t>
  </si>
  <si>
    <t>科 目 名 称</t>
  </si>
  <si>
    <t>金额（元）</t>
  </si>
  <si>
    <t>安全设施及预埋管线</t>
  </si>
  <si>
    <t>监控系统</t>
  </si>
  <si>
    <t>计日工合计</t>
  </si>
  <si>
    <t>暂估价合计</t>
  </si>
  <si>
    <t>投标报价=(6+7+9)</t>
  </si>
  <si>
    <t>收费系统</t>
  </si>
  <si>
    <t>通信系统</t>
  </si>
  <si>
    <r>
      <t>第100章至第</t>
    </r>
    <r>
      <rPr>
        <sz val="10.5"/>
        <color indexed="8"/>
        <rFont val="宋体"/>
        <family val="0"/>
      </rPr>
      <t>13</t>
    </r>
    <r>
      <rPr>
        <sz val="10.5"/>
        <color indexed="8"/>
        <rFont val="宋体"/>
        <family val="0"/>
      </rPr>
      <t>00章清单合计</t>
    </r>
  </si>
  <si>
    <t>计日工汇总表</t>
  </si>
  <si>
    <t>劳  务</t>
  </si>
  <si>
    <t>材  料</t>
  </si>
  <si>
    <t>计日工合计
(结转工程量清单计价汇总表)</t>
  </si>
  <si>
    <r>
      <t xml:space="preserve"> 项目名称：</t>
    </r>
    <r>
      <rPr>
        <u val="single"/>
        <sz val="10.5"/>
        <rFont val="宋体"/>
        <family val="0"/>
      </rPr>
      <t xml:space="preserve">G356线昭阳区烟堆山至鲁甸县新街段公路改造工程 </t>
    </r>
    <r>
      <rPr>
        <sz val="10.5"/>
        <rFont val="宋体"/>
        <family val="0"/>
      </rPr>
      <t xml:space="preserve">                              </t>
    </r>
  </si>
  <si>
    <t xml:space="preserve">  编制：                 复核：                 编制日期：</t>
  </si>
  <si>
    <t>工程量清单计价汇总表</t>
  </si>
  <si>
    <t>暂估价汇总表</t>
  </si>
  <si>
    <r>
      <t>金额</t>
    </r>
    <r>
      <rPr>
        <b/>
        <sz val="10.5"/>
        <color indexed="8"/>
        <rFont val="宋体"/>
        <family val="0"/>
      </rPr>
      <t>(元)</t>
    </r>
  </si>
  <si>
    <t>暂估价合计
(结转工程量清单计价汇总表)</t>
  </si>
  <si>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</si>
  <si>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标段：</t>
    </r>
    <r>
      <rPr>
        <u val="single"/>
        <sz val="10.5"/>
        <color indexed="8"/>
        <rFont val="宋体"/>
        <family val="0"/>
      </rPr>
      <t>SDXT-1</t>
    </r>
    <r>
      <rPr>
        <sz val="10.5"/>
        <color indexed="8"/>
        <rFont val="宋体"/>
        <family val="0"/>
      </rPr>
      <t xml:space="preserve"> </t>
    </r>
  </si>
  <si>
    <r>
      <t xml:space="preserve">  标段：</t>
    </r>
    <r>
      <rPr>
        <u val="single"/>
        <sz val="10.5"/>
        <color indexed="8"/>
        <rFont val="宋体"/>
        <family val="0"/>
      </rPr>
      <t xml:space="preserve">SDXT-1 </t>
    </r>
    <r>
      <rPr>
        <sz val="10.5"/>
        <color indexed="8"/>
        <rFont val="宋体"/>
        <family val="0"/>
      </rPr>
      <t xml:space="preserve">                                                       </t>
    </r>
  </si>
  <si>
    <t>清单  第100章   总则</t>
  </si>
  <si>
    <t xml:space="preserve">  编制：                                               复核：                                          编制日期：</t>
  </si>
  <si>
    <t>计日工清单计价表</t>
  </si>
  <si>
    <t>编号</t>
  </si>
  <si>
    <t>子目名称</t>
  </si>
  <si>
    <t>原木</t>
  </si>
  <si>
    <t>计日工合计</t>
  </si>
  <si>
    <r>
      <t xml:space="preserve"> 标段：</t>
    </r>
    <r>
      <rPr>
        <u val="single"/>
        <sz val="10.5"/>
        <color indexed="8"/>
        <rFont val="宋体"/>
        <family val="0"/>
      </rPr>
      <t xml:space="preserve">SDXT-1 </t>
    </r>
    <r>
      <rPr>
        <sz val="10.5"/>
        <color indexed="8"/>
        <rFont val="宋体"/>
        <family val="0"/>
      </rPr>
      <t xml:space="preserve">                                                       </t>
    </r>
  </si>
  <si>
    <r>
      <t xml:space="preserve"> 标段：</t>
    </r>
    <r>
      <rPr>
        <u val="single"/>
        <sz val="10.5"/>
        <color indexed="8"/>
        <rFont val="宋体"/>
        <family val="0"/>
      </rPr>
      <t>SDXT-1</t>
    </r>
    <r>
      <rPr>
        <sz val="10.5"/>
        <color indexed="8"/>
        <rFont val="宋体"/>
        <family val="0"/>
      </rPr>
      <t xml:space="preserve"> </t>
    </r>
  </si>
  <si>
    <t>清单  第600章  安全设施及预埋管线</t>
  </si>
  <si>
    <t>劳务合计</t>
  </si>
  <si>
    <t>材料合计</t>
  </si>
  <si>
    <t>机械合计</t>
  </si>
  <si>
    <t>暂列金额(不含计日工总额)=（6)×10%</t>
  </si>
  <si>
    <t>安全生产费用报价清单表</t>
  </si>
  <si>
    <r>
      <t>第1页 共</t>
    </r>
    <r>
      <rPr>
        <sz val="10.5"/>
        <rFont val="宋体"/>
        <family val="0"/>
      </rPr>
      <t>2</t>
    </r>
    <r>
      <rPr>
        <sz val="10.5"/>
        <rFont val="宋体"/>
        <family val="0"/>
      </rPr>
      <t xml:space="preserve">页    </t>
    </r>
  </si>
  <si>
    <t>序号</t>
  </si>
  <si>
    <t>费用大类</t>
  </si>
  <si>
    <t>使用细目</t>
  </si>
  <si>
    <t>费用（元）</t>
  </si>
  <si>
    <t>设置、完善、改造和维护安全防护设施设备支出</t>
  </si>
  <si>
    <t>①施工现场安全防护费。安全防护设施包括：临边、临口、临水等危险部位防坠、防滑、防溺水等设施；防止物体、人员坠落而设的安全网、棚；其他与工程有关的交叉作业防护、防水、防爆、防尘、防毒、防雷、防风、防汛、防台、防地质灾害、有害气体监测、通风、临时安全防护等。</t>
  </si>
  <si>
    <t>②警示：照明等灯具费。警示、照明等灯具包括：施工车辆、船帕、机械、构造物的警示灯、危险报警闪光灯、施工区域内夜间警示灯、照明灯等灯具。</t>
  </si>
  <si>
    <t>③警示标志、标牌费。警示标志、标牌包括：各类警告、提醒、指示等。</t>
  </si>
  <si>
    <t>④安全用电护护费。安全用电防护设施包括：各种用电专用开关、室外使用的开关、防水电箱、高压安全用具、漏电保护等设施。</t>
  </si>
  <si>
    <t>⑤施工现场围护费。施工现场围护设施包括：改扩建工程施工围档：施工现场高压电塔、杆围护；施工现场光缆围护等。对施工围挡有特殊要求路段的围挡费用不在此列。</t>
  </si>
  <si>
    <t>⑥其他安全防护设备与设施费。应计入安全生产费用的其他安全防护设备与设施的完善、改造和维护等费用。</t>
  </si>
  <si>
    <t>配备、维护、保养应急救援器材、设备支出和应急演练支出</t>
  </si>
  <si>
    <t>①应急救援器材与设备的配备（或租赁）、维护、保养费。这些器材及设备包括：灭火器、消防斧等小型消防器材；急救箱、急救药品、救生衣、救生圈、应急灯具、救援梯、救援绳等小型救生器材与设备。特殊季节或特殊环境下拖轮调遣拖运、警戒船只的租赁费用。救生船、消防车、救护车等大型专业救援设备所发生的相关费用不在此列。</t>
  </si>
  <si>
    <t>②应急演练费。由建设单位或施工单位依据应急预案、模拟应对突发事件组织的应急救援活动中，应由施工单位分担或由施工单位自行负责的部分或全部费用。</t>
  </si>
  <si>
    <t>重大风险源和安全事故隐患评估、监控和整改支出</t>
  </si>
  <si>
    <t>①重大风险源和事故隐患估费。由建设单位、相关行政主管部门组织的，或者施工单位委托专业安全评估单位对项目重大风险源、重大事故隐患进行评估所发生的相关费用。</t>
  </si>
  <si>
    <t xml:space="preserve"> ②重大风险源监控费。对项目重大风险源进行日常监控所发生的相关费用。施工监控不在此列。</t>
  </si>
  <si>
    <t>③重大事故隐患整改费。根据建设单位、相关行政主管部门或者专业安全评估单位出具的评估报告，对重大事故隐患进行整改所发生的相关费用。</t>
  </si>
  <si>
    <t>安全生产检查、评价、咨询和标准化建设支出</t>
  </si>
  <si>
    <t>①日常安全检查费。施工单位专职安全员日常安全巡视所发生的车辆与相关器材使用费，车辆与器材的购置费用不在此列。</t>
  </si>
  <si>
    <t>②专项安全检查费。施工单位聘请专业安全机构或专家对项目安全生产过程中的特殊部位、特殊工艺、特别设备的施工安全检查所支付的相关费用。</t>
  </si>
  <si>
    <t>③安全生产评价费。施工单位聘请专业安全机构或专家对项目专项施工方案、风险评估进行讨论、论证、评估、评价所支付的相关费用、不包括新建、改建、扩建项目安全评价。</t>
  </si>
  <si>
    <t>安全生产费用报价清单表</t>
  </si>
  <si>
    <r>
      <t>第</t>
    </r>
    <r>
      <rPr>
        <sz val="10.5"/>
        <rFont val="宋体"/>
        <family val="0"/>
      </rPr>
      <t>2</t>
    </r>
    <r>
      <rPr>
        <sz val="10.5"/>
        <rFont val="宋体"/>
        <family val="0"/>
      </rPr>
      <t>页 共2</t>
    </r>
    <r>
      <rPr>
        <sz val="10.5"/>
        <rFont val="宋体"/>
        <family val="0"/>
      </rPr>
      <t xml:space="preserve">页    </t>
    </r>
  </si>
  <si>
    <t>序号</t>
  </si>
  <si>
    <t>费用大类</t>
  </si>
  <si>
    <t>使用细目</t>
  </si>
  <si>
    <t>费用（元）</t>
  </si>
  <si>
    <t>④安全生产咨询、风险评估费。施工单位就安全生产工作中存在的问题向相关专业安全机构、咨询单位或专家进行咨询所支付的相关费用，按规定开展施工安全风险评估管理费用。</t>
  </si>
  <si>
    <t>⑤安全生产标准化建设费。施工单位根据有关规定或者合同约定开展安全生产方面的标准化建设费用。</t>
  </si>
  <si>
    <t>配备和更新现场作业人员安全防护用品支出</t>
  </si>
  <si>
    <t>①安全防护物品配备费。施工单位根据有关规定在日常施工中必须配备的安全帽、安全绳（带）、手套、雨鞋、工作服、口罩、防毒面具、防护药膏等安全防护物品的购置费用。</t>
  </si>
  <si>
    <t>②安全防护物品更新费。施工单位对安全防护物品的正常损耗进行必要补充所产生的费用。</t>
  </si>
  <si>
    <t>安全生产宣传、教育、培训支出</t>
  </si>
  <si>
    <t>①安全生产宣传费。包括制作安全宣传标语、条幅、图片、视频等宣传资料所发生的费用。</t>
  </si>
  <si>
    <r>
      <t>②</t>
    </r>
    <r>
      <rPr>
        <sz val="10"/>
        <color indexed="8"/>
        <rFont val="Times New Roman"/>
        <family val="1"/>
      </rPr>
      <t> </t>
    </r>
    <r>
      <rPr>
        <sz val="10"/>
        <color indexed="8"/>
        <rFont val="宋体"/>
        <family val="0"/>
      </rPr>
      <t>举办安全生产为主题的知识竞赛、技能比赛等活动</t>
    </r>
  </si>
  <si>
    <t>安全生产适用的新技术、新标准、新工艺、新装备的推广应用支出</t>
  </si>
  <si>
    <t xml:space="preserve"> 增设隧道门禁系统，隧道内风险控制监控系统，桥梁作业面远程监控系统等所发生的相关费用。</t>
  </si>
  <si>
    <t>安全设施及特种设备检测检验支出</t>
  </si>
  <si>
    <t>①安全设施检测检验费。施工单位对拟投入本项目的安全设施送交或邀请具有相关资质的检测检验机构进行检测检验，并出具相关报告所发生的费用。</t>
  </si>
  <si>
    <t>②特种设备检测检验。施工单位根据有关规定对拟投入本项目的特种设备邀请具有相关资质的检测检验机构进行检测检验，并出具相关报告所发生的费用。</t>
  </si>
  <si>
    <t>其他安全生产费用支出</t>
  </si>
  <si>
    <t>①办公用品费。专职安全员办公用计算机、照相器材等办公必须的设施配备费用。</t>
  </si>
  <si>
    <t>②雇工费。保障施工安全，对施工现场进出口部位进行交通管制而雇用交通协管人员进行看护所支出的人工费用。</t>
  </si>
  <si>
    <t>③其他费用。招投标时不可预见的。在施工过程中经建设单位与监理单位认可，可在安全生产费中列支的其他与安全生产直接相关的费用。</t>
  </si>
  <si>
    <t>安全生产费用总额</t>
  </si>
  <si>
    <t>投标控制价上限</t>
  </si>
  <si>
    <t>不含安全生产费、建筑工程一切险及第三者责任险的保险费</t>
  </si>
  <si>
    <t>比例</t>
  </si>
  <si>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</si>
  <si>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rFont val="宋体"/>
        <family val="0"/>
      </rPr>
      <t xml:space="preserve">G356线昭阳区烟堆山至鲁甸县新街段公路改造工程 </t>
    </r>
    <r>
      <rPr>
        <sz val="10.5"/>
        <rFont val="宋体"/>
        <family val="0"/>
      </rPr>
      <t xml:space="preserve">                         </t>
    </r>
  </si>
  <si>
    <r>
      <t xml:space="preserve"> 项目名称：</t>
    </r>
    <r>
      <rPr>
        <u val="single"/>
        <sz val="10.5"/>
        <rFont val="宋体"/>
        <family val="0"/>
      </rPr>
      <t xml:space="preserve">G356线昭阳区烟堆山至鲁甸县新街段公路改造工程 </t>
    </r>
    <r>
      <rPr>
        <sz val="10.5"/>
        <rFont val="宋体"/>
        <family val="0"/>
      </rPr>
      <t xml:space="preserve">                                                                 </t>
    </r>
  </si>
  <si>
    <r>
      <t xml:space="preserve"> 标段：</t>
    </r>
    <r>
      <rPr>
        <u val="single"/>
        <sz val="10.5"/>
        <color indexed="8"/>
        <rFont val="宋体"/>
        <family val="0"/>
      </rPr>
      <t>SDXT-1</t>
    </r>
    <r>
      <rPr>
        <sz val="10.5"/>
        <color indexed="8"/>
        <rFont val="宋体"/>
        <family val="0"/>
      </rPr>
      <t xml:space="preserve"> </t>
    </r>
  </si>
  <si>
    <r>
      <t xml:space="preserve"> 项目名称：</t>
    </r>
    <r>
      <rPr>
        <u val="single"/>
        <sz val="10.5"/>
        <rFont val="宋体"/>
        <family val="0"/>
      </rPr>
      <t xml:space="preserve">G356线昭阳区烟堆山至鲁甸县新街段公路改造工程 </t>
    </r>
    <r>
      <rPr>
        <sz val="10.5"/>
        <rFont val="宋体"/>
        <family val="0"/>
      </rPr>
      <t xml:space="preserve">                          </t>
    </r>
  </si>
  <si>
    <t xml:space="preserve">项目名称：G356线昭阳区烟堆山至鲁甸县新街段公路改造工程                             标段：SDXT-1 </t>
  </si>
  <si>
    <t>联合设计（暂估价）</t>
  </si>
  <si>
    <t>工厂测试和监造（暂估价）</t>
  </si>
  <si>
    <r>
      <t xml:space="preserve">  项目名称：</t>
    </r>
    <r>
      <rPr>
        <u val="single"/>
        <sz val="10.5"/>
        <rFont val="宋体"/>
        <family val="0"/>
      </rPr>
      <t>G356线昭阳区烟堆山至鲁甸县新街段公路改造工程</t>
    </r>
    <r>
      <rPr>
        <sz val="10.5"/>
        <rFont val="宋体"/>
        <family val="0"/>
      </rPr>
      <t xml:space="preserve">                             </t>
    </r>
  </si>
  <si>
    <r>
      <t xml:space="preserve">  标段：</t>
    </r>
    <r>
      <rPr>
        <u val="single"/>
        <sz val="10.5"/>
        <rFont val="宋体"/>
        <family val="0"/>
      </rPr>
      <t xml:space="preserve">SDXT-1 </t>
    </r>
    <r>
      <rPr>
        <sz val="10.5"/>
        <rFont val="宋体"/>
        <family val="0"/>
      </rPr>
      <t xml:space="preserve">                                                       </t>
    </r>
  </si>
  <si>
    <r>
      <t xml:space="preserve">  项目名称：</t>
    </r>
    <r>
      <rPr>
        <u val="single"/>
        <sz val="10.5"/>
        <rFont val="宋体"/>
        <family val="0"/>
      </rPr>
      <t>G356线昭阳区烟堆山至鲁甸县新街段公路改造工程</t>
    </r>
    <r>
      <rPr>
        <sz val="10.5"/>
        <rFont val="宋体"/>
        <family val="0"/>
      </rPr>
      <t xml:space="preserve">                             </t>
    </r>
  </si>
  <si>
    <r>
      <t xml:space="preserve">  标段：</t>
    </r>
    <r>
      <rPr>
        <u val="single"/>
        <sz val="10.5"/>
        <rFont val="宋体"/>
        <family val="0"/>
      </rPr>
      <t xml:space="preserve">SDXT-1 </t>
    </r>
    <r>
      <rPr>
        <sz val="10.5"/>
        <rFont val="宋体"/>
        <family val="0"/>
      </rPr>
      <t xml:space="preserve">                                                       </t>
    </r>
  </si>
  <si>
    <r>
      <t>901-2-</t>
    </r>
    <r>
      <rPr>
        <sz val="10"/>
        <rFont val="宋体"/>
        <family val="0"/>
      </rPr>
      <t>1</t>
    </r>
  </si>
  <si>
    <r>
      <t>901-2-</t>
    </r>
    <r>
      <rPr>
        <sz val="10"/>
        <rFont val="宋体"/>
        <family val="0"/>
      </rPr>
      <t>2</t>
    </r>
  </si>
  <si>
    <r>
      <t>901-2-</t>
    </r>
    <r>
      <rPr>
        <sz val="10"/>
        <rFont val="宋体"/>
        <family val="0"/>
      </rPr>
      <t>3</t>
    </r>
  </si>
  <si>
    <r>
      <t>901-2-</t>
    </r>
    <r>
      <rPr>
        <sz val="10"/>
        <rFont val="宋体"/>
        <family val="0"/>
      </rPr>
      <t>4</t>
    </r>
  </si>
  <si>
    <r>
      <t>901-2-</t>
    </r>
    <r>
      <rPr>
        <sz val="10"/>
        <rFont val="宋体"/>
        <family val="0"/>
      </rPr>
      <t>5</t>
    </r>
  </si>
  <si>
    <r>
      <t>901-2-</t>
    </r>
    <r>
      <rPr>
        <sz val="10"/>
        <rFont val="宋体"/>
        <family val="0"/>
      </rPr>
      <t>6</t>
    </r>
  </si>
  <si>
    <r>
      <t>901-2-</t>
    </r>
    <r>
      <rPr>
        <sz val="10"/>
        <rFont val="宋体"/>
        <family val="0"/>
      </rPr>
      <t>7</t>
    </r>
  </si>
  <si>
    <r>
      <t>901-2-</t>
    </r>
    <r>
      <rPr>
        <sz val="10"/>
        <rFont val="宋体"/>
        <family val="0"/>
      </rPr>
      <t>8</t>
    </r>
  </si>
  <si>
    <r>
      <t>901-2-</t>
    </r>
    <r>
      <rPr>
        <sz val="10"/>
        <rFont val="宋体"/>
        <family val="0"/>
      </rPr>
      <t>9</t>
    </r>
  </si>
  <si>
    <r>
      <t>901-3-</t>
    </r>
    <r>
      <rPr>
        <sz val="10"/>
        <rFont val="宋体"/>
        <family val="0"/>
      </rPr>
      <t>1</t>
    </r>
  </si>
  <si>
    <r>
      <t>901-3-</t>
    </r>
    <r>
      <rPr>
        <sz val="10"/>
        <rFont val="宋体"/>
        <family val="0"/>
      </rPr>
      <t>2</t>
    </r>
  </si>
  <si>
    <r>
      <t>901-3-</t>
    </r>
    <r>
      <rPr>
        <sz val="10"/>
        <rFont val="宋体"/>
        <family val="0"/>
      </rPr>
      <t>3</t>
    </r>
  </si>
  <si>
    <r>
      <t>901-3-</t>
    </r>
    <r>
      <rPr>
        <sz val="10"/>
        <rFont val="宋体"/>
        <family val="0"/>
      </rPr>
      <t>4</t>
    </r>
  </si>
  <si>
    <r>
      <t>901-3-</t>
    </r>
    <r>
      <rPr>
        <sz val="10"/>
        <rFont val="宋体"/>
        <family val="0"/>
      </rPr>
      <t>5</t>
    </r>
  </si>
  <si>
    <r>
      <t>901-3-</t>
    </r>
    <r>
      <rPr>
        <sz val="10"/>
        <rFont val="宋体"/>
        <family val="0"/>
      </rPr>
      <t>6</t>
    </r>
  </si>
  <si>
    <r>
      <t>901-3-</t>
    </r>
    <r>
      <rPr>
        <sz val="10"/>
        <rFont val="宋体"/>
        <family val="0"/>
      </rPr>
      <t>7</t>
    </r>
  </si>
  <si>
    <t>1003-1</t>
  </si>
  <si>
    <r>
      <t>1003-2</t>
    </r>
  </si>
  <si>
    <r>
      <t>1003-3</t>
    </r>
  </si>
  <si>
    <r>
      <t>1003-4</t>
    </r>
  </si>
  <si>
    <r>
      <t>1003-5</t>
    </r>
  </si>
  <si>
    <r>
      <t>1003-6</t>
    </r>
  </si>
  <si>
    <r>
      <t>1003-7</t>
    </r>
  </si>
  <si>
    <r>
      <t>1003-8</t>
    </r>
  </si>
  <si>
    <r>
      <t>1003-9</t>
    </r>
  </si>
  <si>
    <r>
      <t>1003-10</t>
    </r>
  </si>
  <si>
    <r>
      <t>1003-11</t>
    </r>
  </si>
  <si>
    <r>
      <t>1003-12</t>
    </r>
  </si>
  <si>
    <r>
      <t>1003-13</t>
    </r>
  </si>
  <si>
    <r>
      <t>1003-14</t>
    </r>
  </si>
  <si>
    <r>
      <t>1003-15</t>
    </r>
  </si>
  <si>
    <r>
      <t>1003-16</t>
    </r>
  </si>
  <si>
    <r>
      <t>1003-17</t>
    </r>
  </si>
  <si>
    <t>1004-1</t>
  </si>
  <si>
    <r>
      <t>1004-2</t>
    </r>
  </si>
  <si>
    <r>
      <t>1004-3</t>
    </r>
  </si>
  <si>
    <r>
      <t>1004-4</t>
    </r>
  </si>
  <si>
    <r>
      <t>1004-5</t>
    </r>
  </si>
  <si>
    <r>
      <t>1004-6</t>
    </r>
  </si>
  <si>
    <r>
      <t>1004-7</t>
    </r>
  </si>
  <si>
    <r>
      <t>1004-8</t>
    </r>
  </si>
  <si>
    <r>
      <t>1004-9</t>
    </r>
  </si>
  <si>
    <r>
      <t>1004-10</t>
    </r>
  </si>
  <si>
    <r>
      <t>1004-11</t>
    </r>
  </si>
  <si>
    <r>
      <t>1004-12</t>
    </r>
  </si>
  <si>
    <r>
      <t>1004-13</t>
    </r>
  </si>
  <si>
    <t>1005-1</t>
  </si>
  <si>
    <r>
      <t>1005-2</t>
    </r>
  </si>
  <si>
    <r>
      <t>1005-3</t>
    </r>
  </si>
  <si>
    <r>
      <t>1005-4</t>
    </r>
  </si>
  <si>
    <r>
      <t>1005-5</t>
    </r>
  </si>
  <si>
    <r>
      <t>1005-6</t>
    </r>
  </si>
  <si>
    <r>
      <t>1005-7</t>
    </r>
  </si>
  <si>
    <r>
      <t>1005-8</t>
    </r>
  </si>
  <si>
    <t>1006-1</t>
  </si>
  <si>
    <r>
      <t>1006-2</t>
    </r>
  </si>
  <si>
    <t>1007-1</t>
  </si>
  <si>
    <r>
      <t>1007-2</t>
    </r>
  </si>
  <si>
    <r>
      <t>1007-3</t>
    </r>
  </si>
  <si>
    <r>
      <t>1007-4</t>
    </r>
  </si>
  <si>
    <r>
      <t>1007-5</t>
    </r>
  </si>
  <si>
    <t>1008-1</t>
  </si>
  <si>
    <r>
      <t>1008-2</t>
    </r>
  </si>
  <si>
    <r>
      <t>1008-3</t>
    </r>
  </si>
  <si>
    <r>
      <t>1008-4</t>
    </r>
  </si>
  <si>
    <r>
      <t>1008-5</t>
    </r>
  </si>
  <si>
    <r>
      <t>1008-6</t>
    </r>
  </si>
  <si>
    <r>
      <t>1008-7</t>
    </r>
  </si>
  <si>
    <r>
      <t>1008-8</t>
    </r>
  </si>
  <si>
    <r>
      <t>1008-9</t>
    </r>
  </si>
  <si>
    <r>
      <t>1008-10</t>
    </r>
  </si>
  <si>
    <r>
      <t>1008-11</t>
    </r>
  </si>
  <si>
    <t>1009-1</t>
  </si>
  <si>
    <r>
      <t>1009-2</t>
    </r>
  </si>
  <si>
    <r>
      <t>1009-3</t>
    </r>
  </si>
  <si>
    <r>
      <t>1009-4</t>
    </r>
  </si>
  <si>
    <r>
      <t>1009-5</t>
    </r>
  </si>
  <si>
    <r>
      <t>1009-6</t>
    </r>
  </si>
  <si>
    <r>
      <t>1009-7</t>
    </r>
  </si>
  <si>
    <r>
      <t>1009-8</t>
    </r>
  </si>
  <si>
    <r>
      <t>1009-9</t>
    </r>
  </si>
  <si>
    <r>
      <t>1102-</t>
    </r>
    <r>
      <rPr>
        <sz val="10"/>
        <rFont val="宋体"/>
        <family val="0"/>
      </rPr>
      <t>1</t>
    </r>
  </si>
  <si>
    <r>
      <t>1102-</t>
    </r>
    <r>
      <rPr>
        <sz val="10"/>
        <rFont val="宋体"/>
        <family val="0"/>
      </rPr>
      <t>2</t>
    </r>
  </si>
  <si>
    <t>Xeon E5-2650，2*250G SSD硬盘，32G内存，1000M自适应以太网卡，2U，含Raid卡；含操作系统等管理软件</t>
  </si>
  <si>
    <t>m</t>
  </si>
  <si>
    <t>隧道管理站与监控中心沟通用，</t>
  </si>
  <si>
    <t>10/100/1000/10000M，32个端口，背板带宽2Tbps，包转发率480Mpps；配置于核心交换机</t>
  </si>
  <si>
    <t>1.8m*0.6m*0.6m</t>
  </si>
  <si>
    <t>安全接入控制网关，配合TSM服务器共同使用；负责本路段所有终端设备</t>
  </si>
  <si>
    <t>A3、A4幅面，35ppm,1200DPI，带扫描功能；与收费分中心共用</t>
  </si>
  <si>
    <t>网络连接线</t>
  </si>
  <si>
    <t>视频线缆</t>
  </si>
  <si>
    <t>8口，机架式键盘，17"液晶显示器</t>
  </si>
  <si>
    <t>55"，支持全高清显示，HDMI/DVI接口；包含路段、隧道、收费</t>
  </si>
  <si>
    <t>含多屏图像处理器：20*DVI输入+18*DVI输出；支持RS232串口和网络ECP/IP控制；含大屏幕管理软件、供电电缆、视频输出线缆、支架</t>
  </si>
  <si>
    <t>可设置18台55英寸拼接屏，含大屏幕墙包封及装饰</t>
  </si>
  <si>
    <t>定制9m*1.2m*0.75m，共6组，含座椅、打印机桌</t>
  </si>
  <si>
    <t>含机房接地铜排，接地线等所有接地材料</t>
  </si>
  <si>
    <r>
      <t xml:space="preserve">4U机架，4颗Intel Xeon E7-4850v2，8*16GB内存，2块600G </t>
    </r>
    <r>
      <rPr>
        <sz val="10"/>
        <rFont val="宋体"/>
        <family val="0"/>
      </rPr>
      <t>SAS硬盘，DVD-RW光驱，4个千兆网口；含操作系统等管理软件</t>
    </r>
  </si>
  <si>
    <r>
      <t>4U机架，Intel Xeon E5，</t>
    </r>
    <r>
      <rPr>
        <sz val="10"/>
        <rFont val="宋体"/>
        <family val="0"/>
      </rPr>
      <t>≥16GB内存，4块300G SAS硬盘，DVD-RW光驱，4个千兆网口；含操作系统等管理软件</t>
    </r>
  </si>
  <si>
    <t>Intel酷睿i5，≥4GB内存，≥1TB硬盘，含操作系统等管理软件</t>
  </si>
  <si>
    <t>Intel酷睿i7，≥4GB内存，≥1TB硬盘，1000M自适应含操作系统等管理软件</t>
  </si>
  <si>
    <t>3U机架，24盘位 72T，双活动型热插拔控制器，双Active工作模式；含操作系统等管理软件</t>
  </si>
  <si>
    <t>万兆以太网交换机，三层，含4个千兆光口和24个千兆电口，包转发率366Mpss</t>
  </si>
  <si>
    <t>存储容量2T，用于存储及转发，嵌入式Linux系统，支持8路高清摄像机视频或图片接入，WEB操作界面，存储内置SATA接口，含室外防护罩、系统功能软件</t>
  </si>
  <si>
    <t>2/3英寸CCD芯片，分辨率1600*1200，像面尺寸不低于2/3"，光圈、聚焦可控，含DSP嵌入式模块，实现自动记录功能</t>
  </si>
  <si>
    <t>2/3英寸CCD芯片，分辨率2464*2048，像面尺寸不低于2/3"，光圈、聚焦可控，含DSP嵌入式模块，实现自动记录功能</t>
  </si>
  <si>
    <t>不低于5000lm，10/15/20/30度透镜可选，倍频LED频闪灯，夜间进行系统补光</t>
  </si>
  <si>
    <t>壁挂式机箱，防护等级IP65；含光纤收发器/光模块，具备电源防雷和网络防雷功能，安装所需零配件、辅材</t>
  </si>
  <si>
    <t>8*1000M路以太网电口，16路千兆光接口，支持SNMP网管、瞬间环网冗余保护，传输距离50km</t>
  </si>
  <si>
    <t>1/3英寸，200万像素摄像机，逐行扫描CCD；1080P(1920x1080)；含光纤收发器/光模块</t>
  </si>
  <si>
    <t>1080P存储，存储30天,2T，RJ45 10/100M自适应以太网口，标准RS-485串行接口1个，4路报警输入+2路报警输出</t>
  </si>
  <si>
    <t>含稳压电源、户外网络箱及网络数据防雷器</t>
  </si>
  <si>
    <t>集中协调式信号机，安装于信号控制路口/路段，与交警支队现有交通信号控制系统中心平台兼容；含信号接收器，安装辅材及杆件、基础</t>
  </si>
  <si>
    <t>与信号机配合使用，进行实时的红绿灯交通信号的近距离无线控制；采用双工通讯不低于100米的遥控距离，含遥控器、天线组件、适配器</t>
  </si>
  <si>
    <t>箭头灯，灯盘直径400mm，强光分布；含单独设置倒计时器</t>
  </si>
  <si>
    <t>满盘灯，灯盘直径400mm，强光分布；含单独设置倒计时器</t>
  </si>
  <si>
    <t>定制，详见平面布置图及杆件大样图</t>
  </si>
  <si>
    <t>铝壳动态行人灯，带倒计时器，460*240</t>
  </si>
  <si>
    <t>Φ150*3000(高)灯杆，含基础、防雷等安装辅材</t>
  </si>
  <si>
    <t>响应时间：20ms,防护等级：IP68；抗压能力：冲击抗压大于5吨</t>
  </si>
  <si>
    <t>含一体化嵌入式摄像机、1个高清镜头、1个室外防护罩、1个电源防雷器、1个网络信号防雷器，支持闪光灯、LED频闪灯同步控制，1个10M/100M自适应网络接口；含抓拍、识别、传输软件及安装附件</t>
  </si>
  <si>
    <t>LED模式并实现频闪及爆闪一体化，防护等级:IP65，卡口实时录像要求前端存储，存储时间不小30天</t>
  </si>
  <si>
    <t>嵌入式Linux，高性能嵌入式（ARM+DSP）处理芯片，内存≥2GB；标配SATA硬盘≥8TB</t>
  </si>
  <si>
    <t>8*1000M路以太网电口，8路千兆光接口，支持SNMP网管、瞬间环网冗余保护，传输距离50km</t>
  </si>
  <si>
    <t>雷达工作主频24.150GHz±45MHz，平板矩阵窄波束卡口测量技术，单车道触发方式，测速范围：5km/h～250km/，含微波天线模块</t>
  </si>
  <si>
    <t>双路六核intel Xeon E5-2620，4*300GB SAS硬盘+2*1TB SATA硬盘，4*16G内存，Intel双口万兆服务器级以太网卡，4U，含Raid卡；含机柜及操作系统等管理软件</t>
  </si>
  <si>
    <t>2颗intel Xeon E7-4850v2，2*600GB SAS硬盘，4*16G内存，4个千兆网口，4U，含Raid卡；含机柜及操作系统等管理软件</t>
  </si>
  <si>
    <t>12*3TB SAS硬盘，支持多种RAID模式，iSCSI/SAS接口，含操作系统及管理软件，用于收费监控</t>
  </si>
  <si>
    <t>Intel I7-4770，1TB硬盘，4GB内存，22"液晶，1000M自适应以太网卡；含操作系统等管理软件</t>
  </si>
  <si>
    <t>H.264视频解码，用于收费监控</t>
  </si>
  <si>
    <t>32"，支持全高清显示，HDMI/DVI接口；用于收费监控</t>
  </si>
  <si>
    <t>可设置18台32"监视器，用于收费监控</t>
  </si>
  <si>
    <t>USB接口</t>
  </si>
  <si>
    <t>24个100/1000Base-TX以太网端口+4个1000Base-X SFP千兆以太网端口（至少2个模块）</t>
  </si>
  <si>
    <t>含1把活动座椅</t>
  </si>
  <si>
    <t>扬声器/麦克风</t>
  </si>
  <si>
    <t>16路语音</t>
  </si>
  <si>
    <t>三入三出，含并机控制设备及监控软件</t>
  </si>
  <si>
    <t>含电器元件及电源避雷器</t>
  </si>
  <si>
    <t>≤1Ω，接入机电系统专用接地网</t>
  </si>
  <si>
    <t>嵌入式无风扇工业级计算机，Intel D525双核四线程，2G DDR3内存，256G SSD，4路PCI扩展卡，10/100/1000M以太网卡；含操作系统等管理软件</t>
  </si>
  <si>
    <t>19"液晶，1440*900分辨率</t>
  </si>
  <si>
    <t>含车道检测线圈及开挖埋设所需的辅材等附件</t>
  </si>
  <si>
    <t>LED，红色  “*”  600*600</t>
  </si>
  <si>
    <t>LED显示，含语音报价</t>
  </si>
  <si>
    <t>5口，100/1000M</t>
  </si>
  <si>
    <t>含车道双天线及控制器、PSAM安全模块；天线立柱及基础、车道设备柜；ETC防雷系统及专用线缆，提供以太网接口，含ETC相关处理软件</t>
  </si>
  <si>
    <t>一体式结构，200万像素，10/100M以太网输出，含独立杆架，补光灯</t>
  </si>
  <si>
    <t>1/3”CMOS，分辨率1920*1080；含配套附件，防雷及接地等安装辅材</t>
  </si>
  <si>
    <t>1/2.8”CMOS，分辨率1920*1080；含配套附件，防雷及接地等安装辅材</t>
  </si>
  <si>
    <t>1/3”CMOS，分辨率1920*1080，20倍光学变焦，F1.6~3.5 f4.7~94m；含配套附件</t>
  </si>
  <si>
    <t>含防雷及接地等安装辅材</t>
  </si>
  <si>
    <t>24个RJ-45接口，10/100M</t>
  </si>
  <si>
    <t>24个10/100/1000MBase-T以太网端口</t>
  </si>
  <si>
    <t xml:space="preserve">称重系统采用桥式传感器，并保证称重精度；3*18m-150t，含计重秤体及标定费用、安装附件及称台基础等土建  </t>
  </si>
  <si>
    <t>称重系统采用桥式传感器，并保证称重精度；4*18m-150t，含计重秤体及标定费用、安装附件及称台基础等土建</t>
  </si>
  <si>
    <t>长38m，含岛上设备基础、油漆、φ60x3镀锌钢管等</t>
  </si>
  <si>
    <t>长76m，含岛上设备基础、油漆、φ60x3镀锌钢管等</t>
  </si>
  <si>
    <t>2.5m*1.5m*2.5m，包含操作台、2P空调、衣帽挂钩、平面镜、防护窗、椅子、照明、配电箱、空开、应急灯、防雷及静电地板等</t>
  </si>
  <si>
    <t>4.5m*1.5m*2.5m，包含操作台、2P空调、衣帽挂钩、平面镜、防护窗、椅子、照明、配电箱、空开、应急灯、防雷及静电地板等</t>
  </si>
  <si>
    <t>2根φ219*10mm</t>
  </si>
  <si>
    <t>全省统一软件,含站、分中心</t>
  </si>
  <si>
    <t>每个收费站2台</t>
  </si>
  <si>
    <r>
      <t>m</t>
    </r>
    <r>
      <rPr>
        <vertAlign val="superscript"/>
        <sz val="10"/>
        <rFont val="宋体"/>
        <family val="0"/>
      </rPr>
      <t>3</t>
    </r>
  </si>
  <si>
    <r>
      <t xml:space="preserve">  投   标   人：</t>
    </r>
    <r>
      <rPr>
        <u val="single"/>
        <sz val="10.5"/>
        <color indexed="8"/>
        <rFont val="宋体"/>
        <family val="0"/>
      </rPr>
      <t xml:space="preserve">        (全称及盖章)        </t>
    </r>
    <r>
      <rPr>
        <sz val="10.5"/>
        <color indexed="8"/>
        <rFont val="宋体"/>
        <family val="0"/>
      </rPr>
      <t xml:space="preserve">      编制时间：</t>
    </r>
    <r>
      <rPr>
        <u val="single"/>
        <sz val="10.5"/>
        <color indexed="8"/>
        <rFont val="宋体"/>
        <family val="0"/>
      </rPr>
      <t xml:space="preserve">                   </t>
    </r>
    <r>
      <rPr>
        <sz val="10.5"/>
        <color indexed="8"/>
        <rFont val="宋体"/>
        <family val="0"/>
      </rPr>
      <t></t>
    </r>
  </si>
  <si>
    <r>
      <t xml:space="preserve">  法定代表人或其授权人：</t>
    </r>
    <r>
      <rPr>
        <u val="single"/>
        <sz val="10.5"/>
        <color indexed="8"/>
        <rFont val="宋体"/>
        <family val="0"/>
      </rPr>
      <t xml:space="preserve">     (签字盖章)     </t>
    </r>
    <r>
      <rPr>
        <sz val="10.5"/>
        <color indexed="8"/>
        <rFont val="宋体"/>
        <family val="0"/>
      </rPr>
      <t xml:space="preserve">      造价工程师：</t>
    </r>
    <r>
      <rPr>
        <u val="single"/>
        <sz val="10.5"/>
        <color indexed="8"/>
        <rFont val="宋体"/>
        <family val="0"/>
      </rPr>
      <t>(签字盖执业资格章)</t>
    </r>
  </si>
  <si>
    <t xml:space="preserve">  编制：                 复核：                 编制日期：</t>
  </si>
  <si>
    <t xml:space="preserve">  编制：                                               复核：                                          编制日期：</t>
  </si>
  <si>
    <t xml:space="preserve">  编制：                 复核：                 编制日期：</t>
  </si>
  <si>
    <r>
      <t>编制：</t>
    </r>
    <r>
      <rPr>
        <sz val="10.5"/>
        <rFont val="宋体"/>
        <family val="0"/>
      </rPr>
      <t xml:space="preserve">              </t>
    </r>
    <r>
      <rPr>
        <sz val="10.5"/>
        <rFont val="宋体"/>
        <family val="0"/>
      </rPr>
      <t xml:space="preserve">      </t>
    </r>
    <r>
      <rPr>
        <sz val="10.5"/>
        <rFont val="宋体"/>
        <family val="0"/>
      </rPr>
      <t xml:space="preserve">  </t>
    </r>
    <r>
      <rPr>
        <sz val="10.5"/>
        <rFont val="宋体"/>
        <family val="0"/>
      </rPr>
      <t>复核：</t>
    </r>
    <r>
      <rPr>
        <sz val="10.5"/>
        <rFont val="宋体"/>
        <family val="0"/>
      </rPr>
      <t xml:space="preserve">      </t>
    </r>
    <r>
      <rPr>
        <sz val="10.5"/>
        <rFont val="宋体"/>
        <family val="0"/>
      </rPr>
      <t xml:space="preserve">   </t>
    </r>
    <r>
      <rPr>
        <sz val="10.5"/>
        <rFont val="宋体"/>
        <family val="0"/>
      </rPr>
      <t xml:space="preserve">           </t>
    </r>
    <r>
      <rPr>
        <sz val="10.5"/>
        <rFont val="宋体"/>
        <family val="0"/>
      </rPr>
      <t>编制日期：</t>
    </r>
  </si>
  <si>
    <t>编制：                      复核：                    编制日期：</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</si>
</sst>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0_ "/>
    <numFmt numFmtId="179" formatCode="0_);[Red]\(0\)"/>
    <numFmt numFmtId="180" formatCode="0.00_ "/>
    <numFmt numFmtId="181" formatCode="0.00_);[Red]\(0.00\)"/>
    <numFmt numFmtId="182" formatCode="#,##0_ "/>
    <numFmt numFmtId="183" formatCode="000000"/>
    <numFmt numFmtId="184" formatCode="#,##0;[Red]#,##0"/>
    <numFmt numFmtId="185" formatCode="[DBNum2][$-804]General"/>
    <numFmt numFmtId="186" formatCode="#,##0;\(#,##0\)"/>
    <numFmt numFmtId="187" formatCode="_-&quot;$&quot;\ * #,##0_-;_-&quot;$&quot;\ * #,##0\-;_-&quot;$&quot;\ * &quot;-&quot;_-;_-@_-"/>
    <numFmt numFmtId="188" formatCode="_-&quot;$&quot;\ * #,##0.00_-;_-&quot;$&quot;\ * #,##0.00\-;_-&quot;$&quot;\ * &quot;-&quot;??_-;_-@_-"/>
    <numFmt numFmtId="189" formatCode="\$#,##0.00;\(\$#,##0.00\)"/>
    <numFmt numFmtId="190" formatCode="\$#,##0;\(\$#,##0\)"/>
    <numFmt numFmtId="191" formatCode="#,##0.0_);\(#,##0.0\)"/>
    <numFmt numFmtId="192" formatCode="&quot;$&quot;#,##0_);[Red]\(&quot;$&quot;#,##0\)"/>
    <numFmt numFmtId="193" formatCode="&quot;$&quot;#,##0.00_);[Red]\(&quot;$&quot;#,##0.00\)"/>
    <numFmt numFmtId="194" formatCode="&quot;$&quot;\ #,##0.00_-;[Red]&quot;$&quot;\ #,##0.00\-"/>
    <numFmt numFmtId="195" formatCode="&quot;$&quot;\ #,##0_-;[Red]&quot;$&quot;\ #,##0\-"/>
    <numFmt numFmtId="196" formatCode="_(&quot;$&quot;* #,##0.00_);_(&quot;$&quot;* \(#,##0.00\);_(&quot;$&quot;* &quot;-&quot;??_);_(@_)"/>
    <numFmt numFmtId="197" formatCode="_(&quot;$&quot;* #,##0_);_(&quot;$&quot;* \(#,##0\);_(&quot;$&quot;* &quot;-&quot;_);_(@_)"/>
    <numFmt numFmtId="198" formatCode="yy\.mm\.dd"/>
    <numFmt numFmtId="199" formatCode="&quot;Yes&quot;;&quot;Yes&quot;;&quot;No&quot;"/>
    <numFmt numFmtId="200" formatCode="&quot;True&quot;;&quot;True&quot;;&quot;False&quot;"/>
    <numFmt numFmtId="201" formatCode="&quot;On&quot;;&quot;On&quot;;&quot;Off&quot;"/>
    <numFmt numFmtId="202" formatCode="[$€-2]\ #,##0.00_);[Red]\([$€-2]\ #,##0.00\)"/>
    <numFmt numFmtId="203" formatCode="0.0"/>
    <numFmt numFmtId="204" formatCode="_ * #,##0_ ;_ * \-#,##0_ ;_ * &quot;-&quot;??_ ;_ @_ "/>
    <numFmt numFmtId="205" formatCode="#,##0.000000000_ "/>
    <numFmt numFmtId="206" formatCode="#,##0.00000000_ "/>
    <numFmt numFmtId="207" formatCode="#,##0.0000000_ "/>
    <numFmt numFmtId="208" formatCode="#,##0.000000_ "/>
    <numFmt numFmtId="209" formatCode="#,##0.00000_ "/>
    <numFmt numFmtId="210" formatCode="#,##0.0000_ "/>
    <numFmt numFmtId="211" formatCode="#,##0.000_ "/>
    <numFmt numFmtId="212" formatCode="#,##0.00_ "/>
    <numFmt numFmtId="213" formatCode="#,##0.0_ "/>
    <numFmt numFmtId="214" formatCode="#,##0.00_);\(#,##0.00\)"/>
    <numFmt numFmtId="215" formatCode="0.0%"/>
  </numFmts>
  <fonts count="107">
    <font>
      <sz val="11"/>
      <color theme="1"/>
      <name val="Calibri"/>
      <family val="0"/>
    </font>
    <font>
      <sz val="11"/>
      <color indexed="8"/>
      <name val="宋体"/>
      <family val="0"/>
    </font>
    <font>
      <sz val="9"/>
      <name val="宋体"/>
      <family val="0"/>
    </font>
    <font>
      <sz val="12"/>
      <color indexed="8"/>
      <name val="宋体"/>
      <family val="0"/>
    </font>
    <font>
      <sz val="10"/>
      <name val="宋体"/>
      <family val="0"/>
    </font>
    <font>
      <b/>
      <sz val="11"/>
      <color indexed="8"/>
      <name val="宋体"/>
      <family val="0"/>
    </font>
    <font>
      <sz val="10"/>
      <name val="Helv"/>
      <family val="2"/>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b/>
      <sz val="10"/>
      <color indexed="8"/>
      <name val="宋体"/>
      <family val="0"/>
    </font>
    <font>
      <b/>
      <sz val="12"/>
      <name val="黑体"/>
      <family val="0"/>
    </font>
    <font>
      <sz val="12"/>
      <name val="Times New Roman"/>
      <family val="1"/>
    </font>
    <font>
      <sz val="10"/>
      <name val="Geneva"/>
      <family val="2"/>
    </font>
    <font>
      <sz val="10"/>
      <name val="Arial"/>
      <family val="2"/>
    </font>
    <font>
      <sz val="12"/>
      <color indexed="9"/>
      <name val="宋体"/>
      <family val="0"/>
    </font>
    <font>
      <sz val="8"/>
      <name val="Times New Roman"/>
      <family val="1"/>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sz val="11"/>
      <color indexed="20"/>
      <name val="Tahoma"/>
      <family val="2"/>
    </font>
    <font>
      <sz val="12"/>
      <color indexed="16"/>
      <name val="宋体"/>
      <family val="0"/>
    </font>
    <font>
      <b/>
      <sz val="10"/>
      <name val="Arial"/>
      <family val="2"/>
    </font>
    <font>
      <b/>
      <sz val="9"/>
      <name val="Arial"/>
      <family val="2"/>
    </font>
    <font>
      <sz val="11"/>
      <color indexed="17"/>
      <name val="Tahoma"/>
      <family val="2"/>
    </font>
    <font>
      <sz val="12"/>
      <color indexed="17"/>
      <name val="宋体"/>
      <family val="0"/>
    </font>
    <font>
      <b/>
      <sz val="12"/>
      <color indexed="8"/>
      <name val="宋体"/>
      <family val="0"/>
    </font>
    <font>
      <sz val="11"/>
      <name val="宋体"/>
      <family val="0"/>
    </font>
    <font>
      <b/>
      <sz val="11"/>
      <name val="宋体"/>
      <family val="0"/>
    </font>
    <font>
      <u val="single"/>
      <sz val="11"/>
      <color indexed="12"/>
      <name val="宋体"/>
      <family val="0"/>
    </font>
    <font>
      <u val="single"/>
      <sz val="11"/>
      <color indexed="36"/>
      <name val="宋体"/>
      <family val="0"/>
    </font>
    <font>
      <sz val="10"/>
      <color indexed="8"/>
      <name val="宋体"/>
      <family val="0"/>
    </font>
    <font>
      <vertAlign val="superscript"/>
      <sz val="10"/>
      <color indexed="8"/>
      <name val="宋体"/>
      <family val="0"/>
    </font>
    <font>
      <b/>
      <u val="single"/>
      <sz val="10"/>
      <name val="宋体"/>
      <family val="0"/>
    </font>
    <font>
      <b/>
      <sz val="12"/>
      <name val="宋体"/>
      <family val="0"/>
    </font>
    <font>
      <sz val="9"/>
      <name val="Tahoma"/>
      <family val="2"/>
    </font>
    <font>
      <b/>
      <sz val="14"/>
      <color indexed="8"/>
      <name val="黑体"/>
      <family val="0"/>
    </font>
    <font>
      <sz val="10.5"/>
      <name val="宋体"/>
      <family val="0"/>
    </font>
    <font>
      <u val="single"/>
      <sz val="10.5"/>
      <name val="宋体"/>
      <family val="0"/>
    </font>
    <font>
      <sz val="10.5"/>
      <color indexed="8"/>
      <name val="宋体"/>
      <family val="0"/>
    </font>
    <font>
      <u val="single"/>
      <sz val="10.5"/>
      <color indexed="8"/>
      <name val="宋体"/>
      <family val="0"/>
    </font>
    <font>
      <b/>
      <sz val="10.5"/>
      <color indexed="8"/>
      <name val="宋体"/>
      <family val="0"/>
    </font>
    <font>
      <b/>
      <sz val="14"/>
      <name val="黑体"/>
      <family val="0"/>
    </font>
    <font>
      <sz val="10"/>
      <color indexed="8"/>
      <name val="Times New Roman"/>
      <family val="1"/>
    </font>
    <font>
      <vertAlign val="superscript"/>
      <sz val="10"/>
      <name val="宋体"/>
      <family val="0"/>
    </font>
    <font>
      <sz val="9"/>
      <color indexed="8"/>
      <name val="宋体"/>
      <family val="0"/>
    </font>
    <font>
      <sz val="10"/>
      <color indexed="10"/>
      <name val="宋体"/>
      <family val="0"/>
    </font>
    <font>
      <b/>
      <u val="single"/>
      <sz val="10"/>
      <color indexed="8"/>
      <name val="宋体"/>
      <family val="0"/>
    </font>
    <font>
      <b/>
      <sz val="10.5"/>
      <name val="宋体"/>
      <family val="0"/>
    </font>
    <font>
      <b/>
      <sz val="22"/>
      <name val="宋体"/>
      <family val="0"/>
    </font>
    <font>
      <b/>
      <sz val="9"/>
      <name val="宋体"/>
      <family val="0"/>
    </font>
    <font>
      <b/>
      <sz val="22"/>
      <color indexed="8"/>
      <name val="宋体"/>
      <family val="0"/>
    </font>
    <font>
      <sz val="10"/>
      <color indexed="8"/>
      <name val="Calibri"/>
      <family val="0"/>
    </font>
    <font>
      <sz val="10"/>
      <name val="Calibri"/>
      <family val="0"/>
    </font>
    <font>
      <sz val="11"/>
      <name val="Calibri"/>
      <family val="0"/>
    </font>
    <font>
      <sz val="12"/>
      <name val="Calibri"/>
      <family val="0"/>
    </font>
    <font>
      <b/>
      <sz val="10"/>
      <name val="Calibri"/>
      <family val="0"/>
    </font>
    <font>
      <sz val="12"/>
      <color indexed="8"/>
      <name val="Calibri"/>
      <family val="0"/>
    </font>
    <font>
      <sz val="11"/>
      <name val="Cambria"/>
      <family val="0"/>
    </font>
    <font>
      <sz val="10.5"/>
      <color theme="1"/>
      <name val="宋体"/>
      <family val="0"/>
    </font>
    <font>
      <sz val="10.5"/>
      <color theme="1"/>
      <name val="Calibri"/>
      <family val="0"/>
    </font>
    <font>
      <b/>
      <sz val="10.5"/>
      <color theme="1"/>
      <name val="宋体"/>
      <family val="0"/>
    </font>
    <font>
      <b/>
      <sz val="10"/>
      <color indexed="8"/>
      <name val="Calibri"/>
      <family val="0"/>
    </font>
    <font>
      <sz val="10.5"/>
      <name val="Calibri"/>
      <family val="0"/>
    </font>
    <font>
      <sz val="11"/>
      <color indexed="8"/>
      <name val="Calibri"/>
      <family val="0"/>
    </font>
    <font>
      <sz val="9"/>
      <color indexed="8"/>
      <name val="Calibri"/>
      <family val="0"/>
    </font>
    <font>
      <b/>
      <sz val="10"/>
      <color theme="1"/>
      <name val="Calibri"/>
      <family val="0"/>
    </font>
    <font>
      <sz val="10"/>
      <color theme="1"/>
      <name val="Calibri"/>
      <family val="0"/>
    </font>
    <font>
      <sz val="10"/>
      <color rgb="FFFF0000"/>
      <name val="宋体"/>
      <family val="0"/>
    </font>
    <font>
      <b/>
      <u val="single"/>
      <sz val="10"/>
      <color theme="1"/>
      <name val="Calibri"/>
      <family val="0"/>
    </font>
    <font>
      <b/>
      <sz val="11"/>
      <name val="Calibri"/>
      <family val="0"/>
    </font>
    <font>
      <b/>
      <sz val="12"/>
      <color indexed="8"/>
      <name val="Calibri"/>
      <family val="0"/>
    </font>
    <font>
      <b/>
      <sz val="10.5"/>
      <name val="Cambria"/>
      <family val="0"/>
    </font>
    <font>
      <b/>
      <sz val="10.5"/>
      <name val="Calibri"/>
      <family val="0"/>
    </font>
    <font>
      <sz val="10"/>
      <color theme="1"/>
      <name val="Cambria"/>
      <family val="0"/>
    </font>
    <font>
      <sz val="10"/>
      <color theme="1"/>
      <name val="宋体"/>
      <family val="0"/>
    </font>
    <font>
      <sz val="10"/>
      <name val="Cambria"/>
      <family val="0"/>
    </font>
    <font>
      <b/>
      <sz val="14"/>
      <color theme="1"/>
      <name val="黑体"/>
      <family val="0"/>
    </font>
    <font>
      <b/>
      <sz val="22"/>
      <name val="Calibri"/>
      <family val="0"/>
    </font>
    <font>
      <b/>
      <sz val="12"/>
      <name val="Calibri"/>
      <family val="0"/>
    </font>
    <font>
      <b/>
      <sz val="9"/>
      <name val="Calibri"/>
      <family val="0"/>
    </font>
    <font>
      <b/>
      <sz val="22"/>
      <color indexed="8"/>
      <name val="Calibri"/>
      <family val="0"/>
    </font>
    <font>
      <sz val="10.5"/>
      <name val="Cambria"/>
      <family val="0"/>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right/>
      <top/>
      <bottom style="thick">
        <color indexed="62"/>
      </bottom>
    </border>
    <border>
      <left/>
      <right/>
      <top/>
      <bottom style="thick">
        <color indexed="22"/>
      </bottom>
    </border>
    <border>
      <left/>
      <right/>
      <top/>
      <bottom style="medium">
        <color indexed="30"/>
      </bottom>
    </border>
    <border>
      <left/>
      <right style="thin"/>
      <top/>
      <bottom style="thin"/>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style="thin">
        <color indexed="8"/>
      </left>
      <right style="thin">
        <color indexed="8"/>
      </right>
      <top style="thin">
        <color indexed="8"/>
      </top>
      <bottom style="thin">
        <color indexed="8"/>
      </bottom>
    </border>
    <border>
      <left style="medium"/>
      <right style="thin"/>
      <top style="medium"/>
      <bottom/>
    </border>
    <border>
      <left style="thin"/>
      <right style="thin"/>
      <top style="medium"/>
      <bottom/>
    </border>
    <border>
      <left>
        <color indexed="63"/>
      </left>
      <right>
        <color indexed="63"/>
      </right>
      <top style="medium"/>
      <bottom>
        <color indexed="63"/>
      </bottom>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border>
    <border>
      <left style="medium"/>
      <right style="thin"/>
      <top style="thin"/>
      <bottom>
        <color indexed="63"/>
      </bottom>
    </border>
    <border>
      <left style="medium"/>
      <right style="thin"/>
      <top/>
      <bottom style="thin"/>
    </border>
    <border>
      <left style="medium"/>
      <right style="thin"/>
      <top>
        <color indexed="63"/>
      </top>
      <bottom>
        <color indexed="63"/>
      </bottom>
    </border>
  </borders>
  <cellStyleXfs count="2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6" fillId="0" borderId="0">
      <alignment/>
      <protection/>
    </xf>
    <xf numFmtId="0" fontId="27" fillId="0" borderId="0">
      <alignment/>
      <protection/>
    </xf>
    <xf numFmtId="49" fontId="28" fillId="0" borderId="0" applyFont="0" applyFill="0" applyBorder="0" applyAlignment="0" applyProtection="0"/>
    <xf numFmtId="0" fontId="6" fillId="0" borderId="0">
      <alignment/>
      <protection/>
    </xf>
    <xf numFmtId="0" fontId="26" fillId="0" borderId="0">
      <alignment/>
      <protection/>
    </xf>
    <xf numFmtId="0" fontId="27" fillId="0" borderId="0">
      <alignment/>
      <protection/>
    </xf>
    <xf numFmtId="0" fontId="26" fillId="0" borderId="0">
      <alignment/>
      <protection/>
    </xf>
    <xf numFmtId="0" fontId="6" fillId="0" borderId="0">
      <alignment/>
      <protection/>
    </xf>
    <xf numFmtId="0" fontId="2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6" fillId="0" borderId="0">
      <alignment/>
      <protection locked="0"/>
    </xf>
    <xf numFmtId="0" fontId="29"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3" fillId="20" borderId="0" applyNumberFormat="0" applyBorder="0" applyAlignment="0" applyProtection="0"/>
    <xf numFmtId="0" fontId="3" fillId="27" borderId="0" applyNumberFormat="0" applyBorder="0" applyAlignment="0" applyProtection="0"/>
    <xf numFmtId="0" fontId="29" fillId="27" borderId="0" applyNumberFormat="0" applyBorder="0" applyAlignment="0" applyProtection="0"/>
    <xf numFmtId="0" fontId="30" fillId="0" borderId="0">
      <alignment horizontal="center" wrapText="1"/>
      <protection locked="0"/>
    </xf>
    <xf numFmtId="176" fontId="28" fillId="0" borderId="0" applyFont="0" applyFill="0" applyBorder="0" applyAlignment="0" applyProtection="0"/>
    <xf numFmtId="186" fontId="31" fillId="0" borderId="0">
      <alignment/>
      <protection/>
    </xf>
    <xf numFmtId="177"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31" fillId="0" borderId="0">
      <alignment/>
      <protection/>
    </xf>
    <xf numFmtId="15" fontId="32" fillId="0" borderId="0">
      <alignment/>
      <protection/>
    </xf>
    <xf numFmtId="190" fontId="31" fillId="0" borderId="0">
      <alignment/>
      <protection/>
    </xf>
    <xf numFmtId="38" fontId="33" fillId="28" borderId="0" applyNumberFormat="0" applyBorder="0" applyAlignment="0" applyProtection="0"/>
    <xf numFmtId="0" fontId="34" fillId="0" borderId="1" applyNumberFormat="0" applyAlignment="0" applyProtection="0"/>
    <xf numFmtId="0" fontId="34" fillId="0" borderId="2">
      <alignment horizontal="left" vertical="center"/>
      <protection/>
    </xf>
    <xf numFmtId="10" fontId="33" fillId="29" borderId="3" applyNumberFormat="0" applyBorder="0" applyAlignment="0" applyProtection="0"/>
    <xf numFmtId="191" fontId="35" fillId="30" borderId="0">
      <alignment/>
      <protection/>
    </xf>
    <xf numFmtId="191" fontId="36" fillId="31" borderId="0">
      <alignment/>
      <protection/>
    </xf>
    <xf numFmtId="38" fontId="32" fillId="0" borderId="0" applyFont="0" applyFill="0" applyBorder="0" applyAlignment="0" applyProtection="0"/>
    <xf numFmtId="40" fontId="32" fillId="0" borderId="0" applyFont="0" applyFill="0" applyBorder="0" applyAlignment="0" applyProtection="0"/>
    <xf numFmtId="187" fontId="28" fillId="0" borderId="0" applyFont="0" applyFill="0" applyBorder="0" applyAlignment="0" applyProtection="0"/>
    <xf numFmtId="0" fontId="28" fillId="0" borderId="0" applyFont="0" applyFill="0" applyBorder="0" applyAlignment="0" applyProtection="0"/>
    <xf numFmtId="192" fontId="32" fillId="0" borderId="0" applyFont="0" applyFill="0" applyBorder="0" applyAlignment="0" applyProtection="0"/>
    <xf numFmtId="193" fontId="32" fillId="0" borderId="0" applyFont="0" applyFill="0" applyBorder="0" applyAlignment="0" applyProtection="0"/>
    <xf numFmtId="194" fontId="28" fillId="0" borderId="0" applyFont="0" applyFill="0" applyBorder="0" applyAlignment="0" applyProtection="0"/>
    <xf numFmtId="187" fontId="28" fillId="0" borderId="0" applyFont="0" applyFill="0" applyBorder="0" applyAlignment="0" applyProtection="0"/>
    <xf numFmtId="0" fontId="31" fillId="0" borderId="0">
      <alignment/>
      <protection/>
    </xf>
    <xf numFmtId="37" fontId="37" fillId="0" borderId="0">
      <alignment/>
      <protection/>
    </xf>
    <xf numFmtId="195" fontId="28" fillId="0" borderId="0">
      <alignment/>
      <protection/>
    </xf>
    <xf numFmtId="0" fontId="6" fillId="0" borderId="0">
      <alignment/>
      <protection/>
    </xf>
    <xf numFmtId="14" fontId="30" fillId="0" borderId="0">
      <alignment horizontal="center" wrapText="1"/>
      <protection locked="0"/>
    </xf>
    <xf numFmtId="10" fontId="28" fillId="0" borderId="0" applyFont="0" applyFill="0" applyBorder="0" applyAlignment="0" applyProtection="0"/>
    <xf numFmtId="9" fontId="6" fillId="0" borderId="0" applyFont="0" applyFill="0" applyBorder="0" applyAlignment="0" applyProtection="0"/>
    <xf numFmtId="13" fontId="28" fillId="0" borderId="0" applyFont="0" applyFill="0" applyProtection="0">
      <alignment/>
    </xf>
    <xf numFmtId="0" fontId="32" fillId="0" borderId="0" applyNumberFormat="0" applyFont="0" applyFill="0" applyBorder="0" applyAlignment="0" applyProtection="0"/>
    <xf numFmtId="15" fontId="32" fillId="0" borderId="0" applyFont="0" applyFill="0" applyBorder="0" applyAlignment="0" applyProtection="0"/>
    <xf numFmtId="4" fontId="32" fillId="0" borderId="0" applyFont="0" applyFill="0" applyBorder="0" applyAlignment="0" applyProtection="0"/>
    <xf numFmtId="0" fontId="38" fillId="0" borderId="4">
      <alignment horizontal="center"/>
      <protection/>
    </xf>
    <xf numFmtId="3" fontId="32" fillId="0" borderId="0" applyFont="0" applyFill="0" applyBorder="0" applyAlignment="0" applyProtection="0"/>
    <xf numFmtId="0" fontId="32" fillId="32" borderId="0" applyNumberFormat="0" applyFont="0" applyBorder="0" applyAlignment="0" applyProtection="0"/>
    <xf numFmtId="0" fontId="39" fillId="33" borderId="5">
      <alignment/>
      <protection locked="0"/>
    </xf>
    <xf numFmtId="0" fontId="40" fillId="0" borderId="0">
      <alignment/>
      <protection/>
    </xf>
    <xf numFmtId="0" fontId="39" fillId="33" borderId="5">
      <alignment/>
      <protection locked="0"/>
    </xf>
    <xf numFmtId="0" fontId="39" fillId="33" borderId="5">
      <alignment/>
      <protection locked="0"/>
    </xf>
    <xf numFmtId="9" fontId="1" fillId="0" borderId="0" applyFont="0" applyFill="0" applyBorder="0" applyAlignment="0" applyProtection="0"/>
    <xf numFmtId="9" fontId="23" fillId="0" borderId="0" applyFont="0" applyFill="0" applyBorder="0" applyAlignment="0" applyProtection="0"/>
    <xf numFmtId="196" fontId="28" fillId="0" borderId="0" applyFont="0" applyFill="0" applyBorder="0" applyAlignment="0" applyProtection="0"/>
    <xf numFmtId="197" fontId="28" fillId="0" borderId="0" applyFont="0" applyFill="0" applyBorder="0" applyAlignment="0" applyProtection="0"/>
    <xf numFmtId="0" fontId="28" fillId="0" borderId="6" applyNumberFormat="0" applyFill="0" applyProtection="0">
      <alignment horizontal="right"/>
    </xf>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41" fillId="0" borderId="6" applyNumberFormat="0" applyFill="0" applyProtection="0">
      <alignment horizontal="center"/>
    </xf>
    <xf numFmtId="0" fontId="42" fillId="0" borderId="0" applyNumberFormat="0" applyFill="0" applyBorder="0" applyAlignment="0" applyProtection="0"/>
    <xf numFmtId="0" fontId="43" fillId="0" borderId="10" applyNumberFormat="0" applyFill="0" applyProtection="0">
      <alignment horizontal="center"/>
    </xf>
    <xf numFmtId="0" fontId="13" fillId="3" borderId="0" applyNumberFormat="0" applyBorder="0" applyAlignment="0" applyProtection="0"/>
    <xf numFmtId="0" fontId="44" fillId="3" borderId="0" applyNumberFormat="0" applyBorder="0" applyAlignment="0" applyProtection="0"/>
    <xf numFmtId="0" fontId="45"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23"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8" fillId="0" borderId="0">
      <alignment/>
      <protection/>
    </xf>
    <xf numFmtId="0" fontId="23" fillId="0" borderId="0">
      <alignment/>
      <protection/>
    </xf>
    <xf numFmtId="0" fontId="23" fillId="0" borderId="0">
      <alignment/>
      <protection/>
    </xf>
    <xf numFmtId="0" fontId="23" fillId="0" borderId="0">
      <alignment vertical="center"/>
      <protection/>
    </xf>
    <xf numFmtId="0" fontId="53" fillId="0" borderId="0" applyNumberFormat="0" applyFill="0" applyBorder="0" applyAlignment="0" applyProtection="0"/>
    <xf numFmtId="0" fontId="47" fillId="0" borderId="0" applyNumberFormat="0" applyFill="0" applyBorder="0" applyAlignment="0" applyProtection="0"/>
    <xf numFmtId="3" fontId="46" fillId="0" borderId="0" applyNumberFormat="0" applyFill="0" applyBorder="0" applyAlignment="0" applyProtection="0"/>
    <xf numFmtId="0" fontId="14" fillId="4" borderId="0" applyNumberFormat="0" applyBorder="0" applyAlignment="0" applyProtection="0"/>
    <xf numFmtId="0" fontId="48" fillId="4" borderId="0" applyNumberFormat="0" applyBorder="0" applyAlignment="0" applyProtection="0"/>
    <xf numFmtId="0" fontId="49" fillId="23" borderId="0" applyNumberFormat="0" applyBorder="0" applyAlignment="0" applyProtection="0"/>
    <xf numFmtId="0" fontId="5" fillId="0" borderId="11"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28" borderId="12" applyNumberFormat="0" applyAlignment="0" applyProtection="0"/>
    <xf numFmtId="0" fontId="16" fillId="35" borderId="13" applyNumberFormat="0" applyAlignment="0" applyProtection="0"/>
    <xf numFmtId="0" fontId="17" fillId="0" borderId="0" applyNumberFormat="0" applyFill="0" applyBorder="0" applyAlignment="0" applyProtection="0"/>
    <xf numFmtId="0" fontId="43" fillId="0" borderId="10" applyNumberFormat="0" applyFill="0" applyProtection="0">
      <alignment horizontal="left"/>
    </xf>
    <xf numFmtId="0" fontId="18" fillId="0" borderId="0" applyNumberFormat="0" applyFill="0" applyBorder="0" applyAlignment="0" applyProtection="0"/>
    <xf numFmtId="0" fontId="19" fillId="0" borderId="14" applyNumberFormat="0" applyFill="0" applyAlignment="0" applyProtection="0"/>
    <xf numFmtId="0" fontId="23" fillId="0" borderId="0">
      <alignment/>
      <protection/>
    </xf>
    <xf numFmtId="41" fontId="23" fillId="0" borderId="0" applyFont="0" applyFill="0" applyBorder="0" applyAlignment="0" applyProtection="0"/>
    <xf numFmtId="43" fontId="23"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42" borderId="0" applyNumberFormat="0" applyBorder="0" applyAlignment="0" applyProtection="0"/>
    <xf numFmtId="198" fontId="28" fillId="0" borderId="10" applyFill="0" applyProtection="0">
      <alignment horizontal="right"/>
    </xf>
    <xf numFmtId="0" fontId="28" fillId="0" borderId="6" applyNumberFormat="0" applyFill="0" applyProtection="0">
      <alignment horizontal="left"/>
    </xf>
    <xf numFmtId="0" fontId="20" fillId="43" borderId="0" applyNumberFormat="0" applyBorder="0" applyAlignment="0" applyProtection="0"/>
    <xf numFmtId="0" fontId="21" fillId="28" borderId="15" applyNumberFormat="0" applyAlignment="0" applyProtection="0"/>
    <xf numFmtId="0" fontId="22" fillId="7" borderId="12" applyNumberFormat="0" applyAlignment="0" applyProtection="0"/>
    <xf numFmtId="1" fontId="28" fillId="0" borderId="10" applyFill="0" applyProtection="0">
      <alignment horizontal="center"/>
    </xf>
    <xf numFmtId="0" fontId="6" fillId="0" borderId="0">
      <alignment/>
      <protection/>
    </xf>
    <xf numFmtId="0" fontId="54" fillId="0" borderId="0" applyNumberFormat="0" applyFill="0" applyBorder="0" applyAlignment="0" applyProtection="0"/>
    <xf numFmtId="0" fontId="32" fillId="0" borderId="0">
      <alignment/>
      <protection/>
    </xf>
    <xf numFmtId="43" fontId="28" fillId="0" borderId="0" applyFont="0" applyFill="0" applyBorder="0" applyAlignment="0" applyProtection="0"/>
    <xf numFmtId="41" fontId="28" fillId="0" borderId="0" applyFont="0" applyFill="0" applyBorder="0" applyAlignment="0" applyProtection="0"/>
    <xf numFmtId="0" fontId="1" fillId="29" borderId="16" applyNumberFormat="0" applyFont="0" applyAlignment="0" applyProtection="0"/>
  </cellStyleXfs>
  <cellXfs count="379">
    <xf numFmtId="0" fontId="0" fillId="0" borderId="0" xfId="0" applyFont="1" applyAlignment="1">
      <alignment/>
    </xf>
    <xf numFmtId="0" fontId="52" fillId="0" borderId="0" xfId="229" applyFont="1" applyFill="1" applyAlignment="1" applyProtection="1">
      <alignment horizontal="center" vertical="center" wrapText="1"/>
      <protection/>
    </xf>
    <xf numFmtId="0" fontId="76" fillId="0" borderId="3" xfId="0" applyNumberFormat="1" applyFont="1" applyFill="1" applyBorder="1" applyAlignment="1" applyProtection="1">
      <alignment horizontal="center" vertical="center"/>
      <protection/>
    </xf>
    <xf numFmtId="0" fontId="76" fillId="0" borderId="3" xfId="0" applyFont="1" applyFill="1" applyBorder="1" applyAlignment="1" applyProtection="1">
      <alignment horizontal="left" vertical="center"/>
      <protection/>
    </xf>
    <xf numFmtId="0" fontId="76" fillId="0" borderId="3" xfId="0" applyFont="1" applyFill="1" applyBorder="1" applyAlignment="1" applyProtection="1">
      <alignment vertical="center"/>
      <protection/>
    </xf>
    <xf numFmtId="0" fontId="77" fillId="0" borderId="3" xfId="231" applyFont="1" applyFill="1" applyBorder="1" applyAlignment="1" applyProtection="1">
      <alignment horizontal="left" vertical="center" wrapText="1"/>
      <protection/>
    </xf>
    <xf numFmtId="0" fontId="77" fillId="0" borderId="3" xfId="232" applyFont="1" applyFill="1" applyBorder="1" applyAlignment="1" applyProtection="1">
      <alignment horizontal="center" vertical="center" wrapText="1"/>
      <protection/>
    </xf>
    <xf numFmtId="0" fontId="78" fillId="0" borderId="0" xfId="0" applyFont="1" applyFill="1" applyAlignment="1" applyProtection="1">
      <alignment horizontal="center" vertical="center" wrapText="1"/>
      <protection/>
    </xf>
    <xf numFmtId="0" fontId="79" fillId="0" borderId="0" xfId="0" applyFont="1" applyFill="1" applyAlignment="1" applyProtection="1">
      <alignment horizontal="center" vertical="center"/>
      <protection/>
    </xf>
    <xf numFmtId="0" fontId="80" fillId="0" borderId="0" xfId="0" applyFont="1" applyFill="1" applyAlignment="1" applyProtection="1">
      <alignment horizontal="center" vertical="center"/>
      <protection/>
    </xf>
    <xf numFmtId="0" fontId="80" fillId="0" borderId="3" xfId="0" applyFont="1" applyFill="1" applyBorder="1" applyAlignment="1" applyProtection="1">
      <alignment vertical="center" wrapText="1"/>
      <protection/>
    </xf>
    <xf numFmtId="0" fontId="77" fillId="0" borderId="3" xfId="0" applyFont="1" applyFill="1" applyBorder="1" applyAlignment="1" applyProtection="1">
      <alignment horizontal="center" vertical="center"/>
      <protection/>
    </xf>
    <xf numFmtId="0" fontId="79" fillId="0" borderId="0" xfId="0" applyFont="1" applyFill="1" applyAlignment="1" applyProtection="1">
      <alignment horizontal="left" vertical="center"/>
      <protection/>
    </xf>
    <xf numFmtId="179" fontId="79" fillId="0" borderId="0" xfId="0" applyNumberFormat="1" applyFont="1" applyFill="1" applyAlignment="1" applyProtection="1">
      <alignment horizontal="center" vertical="center"/>
      <protection/>
    </xf>
    <xf numFmtId="0" fontId="80" fillId="0" borderId="3" xfId="179" applyFont="1" applyFill="1" applyBorder="1" applyAlignment="1" applyProtection="1">
      <alignment horizontal="center" vertical="center"/>
      <protection/>
    </xf>
    <xf numFmtId="0" fontId="80" fillId="0" borderId="0" xfId="179" applyFont="1" applyFill="1" applyBorder="1" applyAlignment="1" applyProtection="1">
      <alignment horizontal="center" vertical="center"/>
      <protection/>
    </xf>
    <xf numFmtId="0" fontId="77" fillId="0" borderId="0" xfId="179" applyFont="1" applyFill="1" applyBorder="1" applyAlignment="1" applyProtection="1">
      <alignment horizontal="left" vertical="center"/>
      <protection/>
    </xf>
    <xf numFmtId="0" fontId="77" fillId="0" borderId="0" xfId="179" applyFont="1" applyFill="1" applyBorder="1" applyAlignment="1" applyProtection="1">
      <alignment horizontal="center" vertical="center"/>
      <protection/>
    </xf>
    <xf numFmtId="0" fontId="77" fillId="0" borderId="0" xfId="179" applyFont="1" applyFill="1" applyBorder="1" applyAlignment="1" applyProtection="1">
      <alignment horizontal="left" vertical="center" wrapText="1"/>
      <protection/>
    </xf>
    <xf numFmtId="0" fontId="81" fillId="0" borderId="0" xfId="0" applyFont="1" applyFill="1" applyAlignment="1" applyProtection="1">
      <alignment horizontal="center" vertical="center"/>
      <protection/>
    </xf>
    <xf numFmtId="0" fontId="77" fillId="0" borderId="3" xfId="179" applyFont="1" applyFill="1" applyBorder="1" applyAlignment="1" applyProtection="1">
      <alignment horizontal="left" vertical="center" wrapText="1"/>
      <protection/>
    </xf>
    <xf numFmtId="0" fontId="77" fillId="0" borderId="3"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80" fillId="0" borderId="17" xfId="179" applyFont="1" applyFill="1" applyBorder="1" applyAlignment="1" applyProtection="1">
      <alignment horizontal="left" vertical="center" wrapText="1"/>
      <protection/>
    </xf>
    <xf numFmtId="0" fontId="77" fillId="0" borderId="0" xfId="0" applyFont="1" applyFill="1" applyBorder="1" applyAlignment="1" applyProtection="1">
      <alignment vertical="center"/>
      <protection/>
    </xf>
    <xf numFmtId="0" fontId="77" fillId="0" borderId="18" xfId="0" applyFont="1" applyFill="1" applyBorder="1" applyAlignment="1" applyProtection="1">
      <alignment horizontal="left" vertical="center"/>
      <protection/>
    </xf>
    <xf numFmtId="0" fontId="80" fillId="0" borderId="17" xfId="0" applyFont="1" applyFill="1" applyBorder="1" applyAlignment="1" applyProtection="1">
      <alignment horizontal="left" vertical="center" wrapText="1"/>
      <protection/>
    </xf>
    <xf numFmtId="0" fontId="77" fillId="0" borderId="17" xfId="0" applyFont="1" applyFill="1" applyBorder="1" applyAlignment="1" applyProtection="1">
      <alignment horizontal="left" vertical="center" wrapText="1"/>
      <protection/>
    </xf>
    <xf numFmtId="0" fontId="78" fillId="0" borderId="0" xfId="138" applyFont="1" applyFill="1" applyAlignment="1" applyProtection="1">
      <alignment horizontal="center" vertical="center" wrapText="1"/>
      <protection/>
    </xf>
    <xf numFmtId="49" fontId="77" fillId="0" borderId="0" xfId="138" applyNumberFormat="1" applyFont="1" applyFill="1" applyAlignment="1" applyProtection="1">
      <alignment horizontal="left" vertical="center" wrapText="1"/>
      <protection/>
    </xf>
    <xf numFmtId="0" fontId="58" fillId="0" borderId="0" xfId="138" applyFont="1" applyFill="1" applyBorder="1" applyAlignment="1" applyProtection="1">
      <alignment horizontal="center" vertical="center"/>
      <protection/>
    </xf>
    <xf numFmtId="0" fontId="79" fillId="0" borderId="0" xfId="138" applyFont="1" applyFill="1" applyBorder="1" applyAlignment="1" applyProtection="1">
      <alignment horizontal="left" vertical="center"/>
      <protection/>
    </xf>
    <xf numFmtId="0" fontId="79" fillId="0" borderId="0" xfId="138" applyFont="1" applyFill="1" applyBorder="1" applyAlignment="1" applyProtection="1">
      <alignment horizontal="left" vertical="center" wrapText="1"/>
      <protection/>
    </xf>
    <xf numFmtId="0" fontId="79" fillId="0" borderId="0" xfId="138" applyFont="1" applyFill="1" applyBorder="1" applyAlignment="1" applyProtection="1">
      <alignment horizontal="center" vertical="center"/>
      <protection/>
    </xf>
    <xf numFmtId="0" fontId="79" fillId="0" borderId="0" xfId="138" applyFont="1" applyFill="1" applyBorder="1" applyAlignment="1" applyProtection="1">
      <alignment vertical="center"/>
      <protection/>
    </xf>
    <xf numFmtId="0" fontId="80" fillId="0" borderId="3" xfId="230" applyNumberFormat="1" applyFont="1" applyFill="1" applyBorder="1" applyAlignment="1" applyProtection="1">
      <alignment horizontal="center" vertical="center" wrapText="1"/>
      <protection/>
    </xf>
    <xf numFmtId="179" fontId="77" fillId="0" borderId="0" xfId="179" applyNumberFormat="1" applyFont="1" applyFill="1" applyBorder="1" applyAlignment="1" applyProtection="1">
      <alignment horizontal="center" vertical="center"/>
      <protection/>
    </xf>
    <xf numFmtId="179" fontId="79" fillId="0" borderId="0" xfId="138" applyNumberFormat="1" applyFont="1" applyFill="1" applyBorder="1" applyAlignment="1" applyProtection="1">
      <alignment horizontal="center" vertical="center"/>
      <protection/>
    </xf>
    <xf numFmtId="0" fontId="77" fillId="0" borderId="17" xfId="0" applyNumberFormat="1" applyFont="1" applyFill="1" applyBorder="1" applyAlignment="1" applyProtection="1">
      <alignment horizontal="left" vertical="center" wrapText="1"/>
      <protection/>
    </xf>
    <xf numFmtId="0" fontId="80" fillId="0" borderId="3" xfId="0" applyFont="1" applyFill="1" applyBorder="1" applyAlignment="1" applyProtection="1">
      <alignment horizontal="left" vertical="center" shrinkToFit="1"/>
      <protection/>
    </xf>
    <xf numFmtId="0" fontId="76" fillId="0" borderId="3" xfId="0" applyFont="1" applyFill="1" applyBorder="1" applyAlignment="1" applyProtection="1">
      <alignment horizontal="center" vertical="center" wrapText="1"/>
      <protection/>
    </xf>
    <xf numFmtId="0" fontId="76" fillId="0" borderId="3" xfId="0" applyFont="1" applyFill="1" applyBorder="1" applyAlignment="1" applyProtection="1">
      <alignment horizontal="center" vertical="center"/>
      <protection/>
    </xf>
    <xf numFmtId="0" fontId="76" fillId="0" borderId="19" xfId="0" applyFont="1" applyFill="1" applyBorder="1" applyAlignment="1" applyProtection="1">
      <alignment horizontal="center" vertical="center"/>
      <protection/>
    </xf>
    <xf numFmtId="0" fontId="76" fillId="0" borderId="20" xfId="0" applyFont="1" applyFill="1" applyBorder="1" applyAlignment="1" applyProtection="1">
      <alignment horizontal="center" vertical="center"/>
      <protection/>
    </xf>
    <xf numFmtId="0" fontId="76" fillId="0" borderId="21" xfId="0" applyFont="1" applyFill="1" applyBorder="1" applyAlignment="1" applyProtection="1">
      <alignment horizontal="center" vertical="center"/>
      <protection/>
    </xf>
    <xf numFmtId="0" fontId="76" fillId="0" borderId="18" xfId="231" applyFont="1" applyBorder="1" applyAlignment="1" applyProtection="1">
      <alignment vertical="center" wrapText="1"/>
      <protection/>
    </xf>
    <xf numFmtId="0" fontId="77" fillId="0" borderId="18" xfId="179" applyFont="1" applyFill="1" applyBorder="1" applyAlignment="1" applyProtection="1">
      <alignment horizontal="left" vertical="center" wrapText="1"/>
      <protection/>
    </xf>
    <xf numFmtId="0" fontId="77" fillId="0" borderId="17" xfId="229" applyNumberFormat="1" applyFont="1" applyFill="1" applyBorder="1" applyAlignment="1" applyProtection="1">
      <alignment horizontal="center" vertical="center" shrinkToFit="1"/>
      <protection/>
    </xf>
    <xf numFmtId="0" fontId="77" fillId="0" borderId="20" xfId="232" applyFont="1" applyFill="1" applyBorder="1" applyAlignment="1" applyProtection="1">
      <alignment horizontal="center" vertical="center" wrapText="1"/>
      <protection/>
    </xf>
    <xf numFmtId="0" fontId="77" fillId="0" borderId="21" xfId="232" applyFont="1" applyFill="1" applyBorder="1" applyAlignment="1" applyProtection="1">
      <alignment horizontal="center" vertical="center" wrapText="1"/>
      <protection/>
    </xf>
    <xf numFmtId="0" fontId="76" fillId="0" borderId="18" xfId="0" applyFont="1" applyFill="1" applyBorder="1" applyAlignment="1" applyProtection="1">
      <alignment horizontal="center" vertical="center"/>
      <protection/>
    </xf>
    <xf numFmtId="178" fontId="77" fillId="0" borderId="17" xfId="0" applyNumberFormat="1" applyFont="1" applyFill="1" applyBorder="1" applyAlignment="1" applyProtection="1">
      <alignment horizontal="center" vertical="center" shrinkToFit="1"/>
      <protection/>
    </xf>
    <xf numFmtId="0" fontId="82" fillId="0" borderId="3" xfId="230" applyNumberFormat="1" applyFont="1" applyFill="1" applyBorder="1" applyAlignment="1" applyProtection="1">
      <alignment horizontal="center" vertical="center" wrapText="1"/>
      <protection/>
    </xf>
    <xf numFmtId="179" fontId="76" fillId="0" borderId="3" xfId="0" applyNumberFormat="1" applyFont="1" applyFill="1" applyBorder="1" applyAlignment="1" applyProtection="1">
      <alignment horizontal="center" vertical="center"/>
      <protection/>
    </xf>
    <xf numFmtId="179" fontId="76" fillId="0" borderId="3" xfId="0" applyNumberFormat="1" applyFont="1" applyFill="1" applyBorder="1" applyAlignment="1" applyProtection="1">
      <alignment horizontal="center" vertical="center"/>
      <protection locked="0"/>
    </xf>
    <xf numFmtId="179" fontId="55" fillId="0" borderId="3" xfId="0" applyNumberFormat="1" applyFont="1" applyFill="1" applyBorder="1" applyAlignment="1" applyProtection="1">
      <alignment horizontal="center" vertical="center"/>
      <protection locked="0"/>
    </xf>
    <xf numFmtId="0" fontId="55" fillId="0" borderId="3" xfId="0" applyNumberFormat="1" applyFont="1" applyFill="1" applyBorder="1" applyAlignment="1" applyProtection="1">
      <alignment horizontal="center" vertical="center"/>
      <protection locked="0"/>
    </xf>
    <xf numFmtId="0" fontId="7" fillId="0" borderId="3" xfId="138" applyFont="1" applyFill="1" applyBorder="1" applyAlignment="1" applyProtection="1">
      <alignment horizontal="left" vertical="center" wrapText="1"/>
      <protection/>
    </xf>
    <xf numFmtId="0" fontId="78" fillId="0" borderId="0" xfId="0" applyFont="1" applyFill="1" applyAlignment="1" applyProtection="1">
      <alignment horizontal="left" vertical="center" wrapText="1"/>
      <protection/>
    </xf>
    <xf numFmtId="0" fontId="80" fillId="0" borderId="0" xfId="0" applyFont="1" applyFill="1" applyAlignment="1" applyProtection="1">
      <alignment horizontal="left" vertical="center"/>
      <protection/>
    </xf>
    <xf numFmtId="0" fontId="80" fillId="0" borderId="0" xfId="179" applyFont="1" applyFill="1" applyBorder="1" applyAlignment="1" applyProtection="1">
      <alignment horizontal="left" vertical="center"/>
      <protection/>
    </xf>
    <xf numFmtId="0" fontId="77" fillId="0" borderId="0" xfId="0" applyFont="1" applyFill="1" applyBorder="1" applyAlignment="1" applyProtection="1">
      <alignment horizontal="left" vertical="center"/>
      <protection/>
    </xf>
    <xf numFmtId="0" fontId="80" fillId="0" borderId="18" xfId="0" applyFont="1" applyFill="1" applyBorder="1" applyAlignment="1" applyProtection="1">
      <alignment horizontal="left" vertical="center"/>
      <protection/>
    </xf>
    <xf numFmtId="0" fontId="80" fillId="0" borderId="18" xfId="179" applyFont="1" applyFill="1" applyBorder="1" applyAlignment="1" applyProtection="1">
      <alignment horizontal="left" vertical="center"/>
      <protection/>
    </xf>
    <xf numFmtId="0" fontId="77" fillId="0" borderId="3" xfId="179" applyFont="1" applyFill="1" applyBorder="1" applyAlignment="1" applyProtection="1">
      <alignment horizontal="left" vertical="center" wrapText="1" shrinkToFit="1"/>
      <protection/>
    </xf>
    <xf numFmtId="0" fontId="77" fillId="0" borderId="3" xfId="179" applyFont="1" applyFill="1" applyBorder="1" applyAlignment="1" applyProtection="1">
      <alignment horizontal="center" vertical="center" wrapText="1"/>
      <protection/>
    </xf>
    <xf numFmtId="0" fontId="80" fillId="0" borderId="3" xfId="179" applyFont="1" applyFill="1" applyBorder="1" applyAlignment="1" applyProtection="1">
      <alignment horizontal="left" vertical="center" wrapText="1" shrinkToFit="1"/>
      <protection/>
    </xf>
    <xf numFmtId="49" fontId="77" fillId="0" borderId="0" xfId="0" applyNumberFormat="1" applyFont="1" applyFill="1" applyAlignment="1" applyProtection="1">
      <alignment horizontal="left" vertical="center" wrapText="1"/>
      <protection/>
    </xf>
    <xf numFmtId="0" fontId="23" fillId="0" borderId="0" xfId="184" applyBorder="1" applyAlignment="1" applyProtection="1">
      <alignment vertical="center"/>
      <protection/>
    </xf>
    <xf numFmtId="0" fontId="61" fillId="0" borderId="0" xfId="184" applyFont="1" applyFill="1" applyBorder="1" applyAlignment="1" applyProtection="1">
      <alignment vertical="center" wrapText="1"/>
      <protection/>
    </xf>
    <xf numFmtId="0" fontId="63" fillId="0" borderId="0" xfId="184" applyFont="1" applyBorder="1" applyAlignment="1" applyProtection="1">
      <alignment vertical="center"/>
      <protection/>
    </xf>
    <xf numFmtId="0" fontId="63" fillId="0" borderId="19" xfId="184" applyFont="1" applyBorder="1" applyAlignment="1" applyProtection="1">
      <alignment horizontal="center" vertical="center" wrapText="1"/>
      <protection/>
    </xf>
    <xf numFmtId="0" fontId="63" fillId="0" borderId="20" xfId="184" applyFont="1" applyBorder="1" applyAlignment="1" applyProtection="1">
      <alignment horizontal="center" vertical="center" wrapText="1"/>
      <protection/>
    </xf>
    <xf numFmtId="0" fontId="63" fillId="0" borderId="21" xfId="184" applyFont="1" applyBorder="1" applyAlignment="1" applyProtection="1">
      <alignment horizontal="center" vertical="center" wrapText="1"/>
      <protection/>
    </xf>
    <xf numFmtId="0" fontId="63" fillId="0" borderId="18" xfId="184" applyFont="1" applyBorder="1" applyAlignment="1" applyProtection="1">
      <alignment horizontal="center" vertical="center" wrapText="1"/>
      <protection/>
    </xf>
    <xf numFmtId="0" fontId="63" fillId="0" borderId="3" xfId="184" applyFont="1" applyBorder="1" applyAlignment="1" applyProtection="1">
      <alignment horizontal="center" vertical="center" wrapText="1"/>
      <protection/>
    </xf>
    <xf numFmtId="0" fontId="63" fillId="0" borderId="17" xfId="184" applyFont="1" applyBorder="1" applyAlignment="1" applyProtection="1">
      <alignment horizontal="center" vertical="center" wrapText="1"/>
      <protection/>
    </xf>
    <xf numFmtId="0" fontId="63" fillId="0" borderId="17" xfId="184" applyFont="1" applyFill="1" applyBorder="1" applyAlignment="1" applyProtection="1">
      <alignment horizontal="center" vertical="center" wrapText="1"/>
      <protection/>
    </xf>
    <xf numFmtId="0" fontId="63" fillId="0" borderId="22" xfId="184" applyFont="1" applyBorder="1" applyAlignment="1" applyProtection="1">
      <alignment horizontal="center" vertical="center" wrapText="1"/>
      <protection/>
    </xf>
    <xf numFmtId="0" fontId="63" fillId="0" borderId="23" xfId="184" applyFont="1" applyBorder="1" applyAlignment="1" applyProtection="1">
      <alignment horizontal="center" vertical="center" wrapText="1"/>
      <protection/>
    </xf>
    <xf numFmtId="0" fontId="83" fillId="0" borderId="0" xfId="0" applyFont="1" applyBorder="1" applyAlignment="1" applyProtection="1">
      <alignment vertical="center"/>
      <protection/>
    </xf>
    <xf numFmtId="0" fontId="84" fillId="0" borderId="0" xfId="0" applyFont="1" applyBorder="1" applyAlignment="1" applyProtection="1">
      <alignment vertical="center"/>
      <protection/>
    </xf>
    <xf numFmtId="0" fontId="85" fillId="0" borderId="19" xfId="0" applyFont="1" applyBorder="1" applyAlignment="1" applyProtection="1">
      <alignment horizontal="center" vertical="center" wrapText="1"/>
      <protection/>
    </xf>
    <xf numFmtId="0" fontId="85" fillId="0" borderId="20" xfId="0" applyFont="1" applyBorder="1" applyAlignment="1" applyProtection="1">
      <alignment horizontal="center" vertical="center" wrapText="1"/>
      <protection/>
    </xf>
    <xf numFmtId="0" fontId="85" fillId="0" borderId="21" xfId="0" applyFont="1" applyBorder="1" applyAlignment="1" applyProtection="1">
      <alignment horizontal="center" vertical="center" wrapText="1"/>
      <protection/>
    </xf>
    <xf numFmtId="0" fontId="83" fillId="0" borderId="18" xfId="0" applyFont="1" applyBorder="1" applyAlignment="1" applyProtection="1">
      <alignment horizontal="center" vertical="center" wrapText="1"/>
      <protection/>
    </xf>
    <xf numFmtId="0" fontId="83" fillId="0" borderId="3" xfId="0" applyFont="1" applyBorder="1" applyAlignment="1" applyProtection="1">
      <alignment horizontal="center" vertical="center" wrapText="1"/>
      <protection/>
    </xf>
    <xf numFmtId="0" fontId="83" fillId="0" borderId="17" xfId="0" applyFont="1" applyBorder="1" applyAlignment="1" applyProtection="1">
      <alignment horizontal="center" vertical="center" wrapText="1"/>
      <protection/>
    </xf>
    <xf numFmtId="0" fontId="83" fillId="0" borderId="24" xfId="0" applyFont="1" applyBorder="1" applyAlignment="1" applyProtection="1">
      <alignment horizontal="center" vertical="center" wrapText="1"/>
      <protection/>
    </xf>
    <xf numFmtId="0" fontId="83" fillId="0" borderId="22" xfId="0" applyFont="1" applyBorder="1" applyAlignment="1" applyProtection="1">
      <alignment horizontal="center" vertical="center" wrapText="1"/>
      <protection/>
    </xf>
    <xf numFmtId="0" fontId="83" fillId="0" borderId="23" xfId="0" applyFont="1" applyBorder="1" applyAlignment="1" applyProtection="1">
      <alignment horizontal="center" vertical="center" wrapText="1"/>
      <protection/>
    </xf>
    <xf numFmtId="0" fontId="61" fillId="0" borderId="0" xfId="0" applyFont="1" applyFill="1" applyBorder="1" applyAlignment="1" applyProtection="1">
      <alignment vertical="center" wrapText="1"/>
      <protection/>
    </xf>
    <xf numFmtId="0" fontId="63" fillId="0" borderId="0" xfId="0" applyFont="1" applyFill="1" applyBorder="1" applyAlignment="1" applyProtection="1">
      <alignment vertical="center"/>
      <protection/>
    </xf>
    <xf numFmtId="3" fontId="63" fillId="0" borderId="17" xfId="184" applyNumberFormat="1" applyFont="1" applyBorder="1" applyAlignment="1" applyProtection="1">
      <alignment horizontal="center" vertical="center" wrapText="1"/>
      <protection/>
    </xf>
    <xf numFmtId="3" fontId="63" fillId="0" borderId="17" xfId="184" applyNumberFormat="1" applyFont="1" applyFill="1" applyBorder="1" applyAlignment="1" applyProtection="1">
      <alignment horizontal="center" vertical="center" wrapText="1"/>
      <protection/>
    </xf>
    <xf numFmtId="3" fontId="63" fillId="0" borderId="23" xfId="184" applyNumberFormat="1" applyFont="1" applyBorder="1" applyAlignment="1" applyProtection="1">
      <alignment horizontal="center" vertical="center" wrapText="1"/>
      <protection/>
    </xf>
    <xf numFmtId="0" fontId="86" fillId="0" borderId="25" xfId="0" applyFont="1" applyFill="1" applyBorder="1" applyAlignment="1" applyProtection="1">
      <alignment vertical="center"/>
      <protection/>
    </xf>
    <xf numFmtId="0" fontId="86" fillId="0" borderId="3" xfId="0" applyFont="1" applyFill="1" applyBorder="1" applyAlignment="1" applyProtection="1">
      <alignment vertical="center"/>
      <protection/>
    </xf>
    <xf numFmtId="178" fontId="80" fillId="0" borderId="17" xfId="0" applyNumberFormat="1" applyFont="1" applyFill="1" applyBorder="1" applyAlignment="1" applyProtection="1">
      <alignment horizontal="center" vertical="center" shrinkToFit="1"/>
      <protection/>
    </xf>
    <xf numFmtId="0" fontId="87" fillId="0" borderId="0" xfId="0" applyFont="1" applyBorder="1" applyAlignment="1" applyProtection="1">
      <alignment vertical="center"/>
      <protection/>
    </xf>
    <xf numFmtId="0" fontId="77" fillId="0" borderId="3" xfId="0" applyFont="1" applyFill="1" applyBorder="1" applyAlignment="1" applyProtection="1">
      <alignment vertical="center" wrapText="1"/>
      <protection/>
    </xf>
    <xf numFmtId="0" fontId="77" fillId="0" borderId="17" xfId="0" applyFont="1" applyFill="1" applyBorder="1" applyAlignment="1" applyProtection="1">
      <alignment horizontal="left" vertical="center" wrapText="1" shrinkToFit="1"/>
      <protection/>
    </xf>
    <xf numFmtId="0" fontId="77" fillId="0" borderId="17" xfId="0" applyFont="1" applyFill="1" applyBorder="1" applyAlignment="1" applyProtection="1">
      <alignment horizontal="left" vertical="center" shrinkToFit="1"/>
      <protection/>
    </xf>
    <xf numFmtId="0" fontId="77" fillId="0" borderId="3" xfId="0" applyFont="1" applyFill="1" applyBorder="1" applyAlignment="1" applyProtection="1">
      <alignment horizontal="left" vertical="center" shrinkToFit="1"/>
      <protection/>
    </xf>
    <xf numFmtId="1" fontId="77" fillId="0" borderId="3" xfId="0" applyNumberFormat="1" applyFont="1" applyFill="1" applyBorder="1" applyAlignment="1" applyProtection="1">
      <alignment horizontal="center" vertical="center" wrapText="1"/>
      <protection/>
    </xf>
    <xf numFmtId="0" fontId="77" fillId="0" borderId="18" xfId="179" applyFont="1" applyFill="1" applyBorder="1" applyAlignment="1" applyProtection="1">
      <alignment horizontal="left" vertical="center"/>
      <protection/>
    </xf>
    <xf numFmtId="0" fontId="77" fillId="0" borderId="3" xfId="179" applyFont="1" applyFill="1" applyBorder="1" applyAlignment="1" applyProtection="1">
      <alignment horizontal="center" vertical="center"/>
      <protection/>
    </xf>
    <xf numFmtId="0" fontId="77" fillId="0" borderId="3" xfId="230" applyNumberFormat="1" applyFont="1" applyFill="1" applyBorder="1" applyAlignment="1" applyProtection="1">
      <alignment horizontal="center" vertical="center" wrapText="1"/>
      <protection/>
    </xf>
    <xf numFmtId="0" fontId="23" fillId="0" borderId="0" xfId="138" applyFont="1" applyFill="1" applyAlignment="1" applyProtection="1">
      <alignment horizontal="center" vertical="center"/>
      <protection/>
    </xf>
    <xf numFmtId="0" fontId="7" fillId="0" borderId="3" xfId="138" applyFont="1" applyFill="1" applyBorder="1" applyAlignment="1" applyProtection="1">
      <alignment horizontal="center" vertical="center"/>
      <protection/>
    </xf>
    <xf numFmtId="0" fontId="7" fillId="0" borderId="0" xfId="138" applyFont="1" applyFill="1" applyAlignment="1" applyProtection="1">
      <alignment horizontal="center" vertical="center"/>
      <protection/>
    </xf>
    <xf numFmtId="0" fontId="7" fillId="0" borderId="18" xfId="138" applyFont="1" applyFill="1" applyBorder="1" applyAlignment="1" applyProtection="1">
      <alignment horizontal="left" vertical="center"/>
      <protection/>
    </xf>
    <xf numFmtId="0" fontId="7" fillId="0" borderId="3" xfId="230" applyNumberFormat="1" applyFont="1" applyFill="1" applyBorder="1" applyAlignment="1" applyProtection="1">
      <alignment horizontal="center" vertical="center" wrapText="1"/>
      <protection/>
    </xf>
    <xf numFmtId="0" fontId="7" fillId="0" borderId="17" xfId="138" applyFont="1" applyFill="1" applyBorder="1" applyAlignment="1" applyProtection="1">
      <alignment vertical="center" wrapText="1"/>
      <protection/>
    </xf>
    <xf numFmtId="0" fontId="7" fillId="0" borderId="0" xfId="138" applyFont="1" applyFill="1" applyBorder="1" applyAlignment="1" applyProtection="1">
      <alignment horizontal="center" vertical="center"/>
      <protection/>
    </xf>
    <xf numFmtId="0" fontId="4" fillId="0" borderId="18" xfId="138" applyFont="1" applyFill="1" applyBorder="1" applyAlignment="1" applyProtection="1">
      <alignment horizontal="left" vertical="center"/>
      <protection/>
    </xf>
    <xf numFmtId="0" fontId="4" fillId="0" borderId="3" xfId="138" applyFont="1" applyFill="1" applyBorder="1" applyAlignment="1" applyProtection="1">
      <alignment horizontal="left" vertical="center" wrapText="1"/>
      <protection/>
    </xf>
    <xf numFmtId="0" fontId="4" fillId="0" borderId="3" xfId="138" applyFont="1" applyFill="1" applyBorder="1" applyAlignment="1" applyProtection="1">
      <alignment horizontal="center" vertical="center"/>
      <protection/>
    </xf>
    <xf numFmtId="0" fontId="4" fillId="0" borderId="3" xfId="230" applyNumberFormat="1" applyFont="1" applyFill="1" applyBorder="1" applyAlignment="1" applyProtection="1">
      <alignment horizontal="center" vertical="center" wrapText="1"/>
      <protection/>
    </xf>
    <xf numFmtId="0" fontId="4" fillId="0" borderId="0" xfId="138" applyFont="1" applyFill="1" applyBorder="1" applyAlignment="1" applyProtection="1">
      <alignment horizontal="center" vertical="center"/>
      <protection/>
    </xf>
    <xf numFmtId="0" fontId="4" fillId="0" borderId="17" xfId="138" applyNumberFormat="1" applyFont="1" applyFill="1" applyBorder="1" applyAlignment="1" applyProtection="1">
      <alignment vertical="center" wrapText="1"/>
      <protection/>
    </xf>
    <xf numFmtId="0" fontId="4" fillId="0" borderId="3" xfId="138" applyFont="1" applyFill="1" applyBorder="1" applyAlignment="1" applyProtection="1">
      <alignment horizontal="center" vertical="center" wrapText="1"/>
      <protection/>
    </xf>
    <xf numFmtId="0" fontId="7" fillId="0" borderId="18" xfId="138" applyFont="1" applyFill="1" applyBorder="1" applyAlignment="1" applyProtection="1">
      <alignment horizontal="left" vertical="center" wrapText="1"/>
      <protection/>
    </xf>
    <xf numFmtId="0" fontId="4" fillId="0" borderId="17" xfId="138" applyFont="1" applyFill="1" applyBorder="1" applyAlignment="1" applyProtection="1">
      <alignment vertical="center" wrapText="1"/>
      <protection/>
    </xf>
    <xf numFmtId="0" fontId="51" fillId="0" borderId="0" xfId="229" applyFont="1" applyFill="1" applyAlignment="1" applyProtection="1">
      <alignment vertical="center" wrapText="1"/>
      <protection/>
    </xf>
    <xf numFmtId="0" fontId="0" fillId="0" borderId="0" xfId="0" applyBorder="1" applyAlignment="1" applyProtection="1">
      <alignment vertical="center"/>
      <protection/>
    </xf>
    <xf numFmtId="0" fontId="88" fillId="0" borderId="0" xfId="178" applyFont="1" applyProtection="1">
      <alignment/>
      <protection/>
    </xf>
    <xf numFmtId="49" fontId="4" fillId="0" borderId="0" xfId="0" applyNumberFormat="1" applyFont="1" applyFill="1" applyAlignment="1" applyProtection="1">
      <alignment horizontal="left" vertical="center" wrapText="1"/>
      <protection/>
    </xf>
    <xf numFmtId="0" fontId="63" fillId="0" borderId="0" xfId="0" applyFont="1" applyBorder="1" applyAlignment="1" applyProtection="1">
      <alignment vertical="center"/>
      <protection/>
    </xf>
    <xf numFmtId="0" fontId="89" fillId="0" borderId="0" xfId="178" applyFont="1" applyProtection="1">
      <alignment/>
      <protection/>
    </xf>
    <xf numFmtId="0" fontId="51" fillId="0" borderId="0" xfId="229" applyFont="1" applyFill="1" applyAlignment="1" applyProtection="1">
      <alignment horizontal="center" vertical="center" wrapText="1"/>
      <protection/>
    </xf>
    <xf numFmtId="49" fontId="4" fillId="0" borderId="0" xfId="229" applyNumberFormat="1" applyFont="1" applyFill="1" applyAlignment="1" applyProtection="1">
      <alignment horizontal="left" vertical="center" wrapText="1"/>
      <protection/>
    </xf>
    <xf numFmtId="0" fontId="24" fillId="0" borderId="18" xfId="179" applyFont="1" applyFill="1" applyBorder="1" applyAlignment="1" applyProtection="1">
      <alignment horizontal="center" vertical="center"/>
      <protection/>
    </xf>
    <xf numFmtId="0" fontId="24" fillId="0" borderId="3" xfId="179" applyFont="1" applyFill="1" applyBorder="1" applyAlignment="1" applyProtection="1">
      <alignment horizontal="center" vertical="center"/>
      <protection/>
    </xf>
    <xf numFmtId="43" fontId="90" fillId="0" borderId="3" xfId="255" applyFont="1" applyFill="1" applyBorder="1" applyAlignment="1" applyProtection="1">
      <alignment horizontal="center" vertical="center"/>
      <protection/>
    </xf>
    <xf numFmtId="0" fontId="24" fillId="0" borderId="17" xfId="179" applyFont="1" applyFill="1" applyBorder="1" applyAlignment="1" applyProtection="1">
      <alignment horizontal="center" vertical="center"/>
      <protection/>
    </xf>
    <xf numFmtId="0" fontId="52" fillId="0" borderId="0" xfId="229" applyFont="1" applyFill="1" applyAlignment="1" applyProtection="1">
      <alignment horizontal="center" vertical="center" wrapText="1"/>
      <protection/>
    </xf>
    <xf numFmtId="0" fontId="55" fillId="0" borderId="18" xfId="0" applyNumberFormat="1" applyFont="1" applyFill="1" applyBorder="1" applyAlignment="1" applyProtection="1">
      <alignment horizontal="left" vertical="center" wrapText="1"/>
      <protection/>
    </xf>
    <xf numFmtId="0" fontId="55" fillId="0" borderId="3" xfId="0" applyNumberFormat="1" applyFont="1" applyFill="1" applyBorder="1" applyAlignment="1" applyProtection="1">
      <alignment horizontal="left" vertical="center" wrapText="1"/>
      <protection/>
    </xf>
    <xf numFmtId="0" fontId="55" fillId="0" borderId="3" xfId="0" applyNumberFormat="1" applyFont="1" applyFill="1" applyBorder="1" applyAlignment="1" applyProtection="1">
      <alignment horizontal="center" vertical="center"/>
      <protection/>
    </xf>
    <xf numFmtId="0" fontId="55" fillId="0" borderId="3" xfId="0" applyNumberFormat="1" applyFont="1" applyFill="1" applyBorder="1" applyAlignment="1" applyProtection="1">
      <alignment horizontal="right" vertical="center"/>
      <protection/>
    </xf>
    <xf numFmtId="0" fontId="91" fillId="0" borderId="17" xfId="0" applyFont="1" applyFill="1" applyBorder="1" applyAlignment="1" applyProtection="1">
      <alignment horizontal="right" vertical="center"/>
      <protection/>
    </xf>
    <xf numFmtId="0" fontId="91" fillId="0" borderId="0" xfId="0" applyFont="1" applyFill="1" applyAlignment="1" applyProtection="1">
      <alignment/>
      <protection/>
    </xf>
    <xf numFmtId="0" fontId="55" fillId="0" borderId="3" xfId="0" applyNumberFormat="1" applyFont="1" applyFill="1" applyBorder="1" applyAlignment="1" applyProtection="1">
      <alignment horizontal="center" vertical="center" wrapText="1"/>
      <protection/>
    </xf>
    <xf numFmtId="1" fontId="91" fillId="0" borderId="3" xfId="0" applyNumberFormat="1" applyFont="1" applyFill="1" applyBorder="1" applyAlignment="1" applyProtection="1">
      <alignment horizontal="center" vertical="center"/>
      <protection/>
    </xf>
    <xf numFmtId="1" fontId="91" fillId="0" borderId="17" xfId="0" applyNumberFormat="1" applyFont="1" applyFill="1" applyBorder="1" applyAlignment="1" applyProtection="1">
      <alignment horizontal="right" vertical="center"/>
      <protection/>
    </xf>
    <xf numFmtId="0" fontId="24" fillId="0" borderId="18" xfId="179" applyFont="1" applyFill="1" applyBorder="1" applyAlignment="1" applyProtection="1">
      <alignment horizontal="left" vertical="center"/>
      <protection/>
    </xf>
    <xf numFmtId="0" fontId="24" fillId="0" borderId="3" xfId="179" applyFont="1" applyFill="1" applyBorder="1" applyAlignment="1" applyProtection="1">
      <alignment vertical="center"/>
      <protection/>
    </xf>
    <xf numFmtId="0" fontId="24" fillId="0" borderId="17" xfId="179" applyFont="1" applyFill="1" applyBorder="1" applyAlignment="1" applyProtection="1">
      <alignment vertical="center"/>
      <protection/>
    </xf>
    <xf numFmtId="0" fontId="51" fillId="0" borderId="0" xfId="125" applyFont="1" applyFill="1" applyAlignment="1" applyProtection="1">
      <alignment vertical="center"/>
      <protection/>
    </xf>
    <xf numFmtId="0" fontId="55" fillId="0" borderId="18" xfId="179" applyFont="1" applyFill="1" applyBorder="1" applyAlignment="1" applyProtection="1">
      <alignment horizontal="left" vertical="center"/>
      <protection/>
    </xf>
    <xf numFmtId="0" fontId="55" fillId="0" borderId="3" xfId="179" applyFont="1" applyFill="1" applyBorder="1" applyAlignment="1" applyProtection="1">
      <alignment vertical="center"/>
      <protection/>
    </xf>
    <xf numFmtId="0" fontId="55" fillId="0" borderId="3" xfId="179" applyFont="1" applyFill="1" applyBorder="1" applyAlignment="1" applyProtection="1">
      <alignment horizontal="center" vertical="center"/>
      <protection/>
    </xf>
    <xf numFmtId="0" fontId="55" fillId="0" borderId="17" xfId="179" applyFont="1" applyFill="1" applyBorder="1" applyAlignment="1" applyProtection="1">
      <alignment vertical="center"/>
      <protection/>
    </xf>
    <xf numFmtId="0" fontId="51" fillId="0" borderId="0" xfId="125" applyFont="1" applyFill="1" applyAlignment="1" applyProtection="1">
      <alignment vertical="center"/>
      <protection/>
    </xf>
    <xf numFmtId="0" fontId="4" fillId="0" borderId="3" xfId="179" applyFont="1" applyFill="1" applyBorder="1" applyAlignment="1" applyProtection="1">
      <alignment vertical="center"/>
      <protection/>
    </xf>
    <xf numFmtId="0" fontId="92" fillId="0" borderId="17" xfId="179" applyFont="1" applyFill="1" applyBorder="1" applyAlignment="1" applyProtection="1">
      <alignment vertical="center"/>
      <protection/>
    </xf>
    <xf numFmtId="0" fontId="4" fillId="0" borderId="18" xfId="179" applyFont="1" applyFill="1" applyBorder="1" applyAlignment="1" applyProtection="1">
      <alignment horizontal="left" vertical="center"/>
      <protection/>
    </xf>
    <xf numFmtId="0" fontId="4" fillId="0" borderId="3" xfId="179" applyFont="1" applyFill="1" applyBorder="1" applyAlignment="1" applyProtection="1">
      <alignment horizontal="center" vertical="center"/>
      <protection/>
    </xf>
    <xf numFmtId="0" fontId="4" fillId="0" borderId="17" xfId="179" applyFont="1" applyFill="1" applyBorder="1" applyAlignment="1" applyProtection="1">
      <alignment vertical="center"/>
      <protection/>
    </xf>
    <xf numFmtId="3" fontId="93" fillId="0" borderId="22" xfId="255" applyNumberFormat="1" applyFont="1" applyFill="1" applyBorder="1" applyAlignment="1" applyProtection="1">
      <alignment horizontal="center" vertical="center"/>
      <protection/>
    </xf>
    <xf numFmtId="0" fontId="55" fillId="0" borderId="23" xfId="179" applyFont="1" applyFill="1" applyBorder="1" applyAlignment="1" applyProtection="1">
      <alignment vertical="center"/>
      <protection/>
    </xf>
    <xf numFmtId="49" fontId="51" fillId="0" borderId="0" xfId="229" applyNumberFormat="1" applyFont="1" applyFill="1" applyAlignment="1" applyProtection="1">
      <alignment horizontal="center" vertical="center" wrapText="1"/>
      <protection/>
    </xf>
    <xf numFmtId="49" fontId="51" fillId="0" borderId="0" xfId="229" applyNumberFormat="1" applyFont="1" applyFill="1" applyAlignment="1" applyProtection="1">
      <alignment horizontal="center" vertical="center" shrinkToFit="1"/>
      <protection/>
    </xf>
    <xf numFmtId="179" fontId="51" fillId="0" borderId="0" xfId="229" applyNumberFormat="1" applyFont="1" applyFill="1" applyAlignment="1" applyProtection="1">
      <alignment horizontal="center" vertical="center" shrinkToFit="1"/>
      <protection/>
    </xf>
    <xf numFmtId="180" fontId="51" fillId="0" borderId="0" xfId="229" applyNumberFormat="1" applyFont="1" applyFill="1" applyAlignment="1" applyProtection="1">
      <alignment horizontal="center" vertical="center" shrinkToFit="1"/>
      <protection/>
    </xf>
    <xf numFmtId="0" fontId="91" fillId="0" borderId="3" xfId="255" applyNumberFormat="1" applyFont="1" applyFill="1" applyBorder="1" applyAlignment="1" applyProtection="1">
      <alignment horizontal="center" vertical="center"/>
      <protection locked="0"/>
    </xf>
    <xf numFmtId="0" fontId="90" fillId="0" borderId="3" xfId="255" applyNumberFormat="1" applyFont="1" applyFill="1" applyBorder="1" applyAlignment="1" applyProtection="1">
      <alignment horizontal="center" vertical="center"/>
      <protection locked="0"/>
    </xf>
    <xf numFmtId="0" fontId="61" fillId="0" borderId="0" xfId="0" applyFont="1" applyBorder="1" applyAlignment="1" applyProtection="1">
      <alignment vertical="center"/>
      <protection/>
    </xf>
    <xf numFmtId="179" fontId="80" fillId="0" borderId="3" xfId="0" applyNumberFormat="1" applyFont="1" applyFill="1" applyBorder="1" applyAlignment="1" applyProtection="1">
      <alignment horizontal="center" vertical="center" wrapText="1"/>
      <protection/>
    </xf>
    <xf numFmtId="180" fontId="80" fillId="0" borderId="3" xfId="0" applyNumberFormat="1" applyFont="1" applyFill="1" applyBorder="1" applyAlignment="1" applyProtection="1">
      <alignment horizontal="center" vertical="center"/>
      <protection/>
    </xf>
    <xf numFmtId="0" fontId="80" fillId="0" borderId="3" xfId="180" applyFont="1" applyFill="1" applyBorder="1" applyAlignment="1" applyProtection="1">
      <alignment horizontal="center" vertical="center" wrapText="1"/>
      <protection/>
    </xf>
    <xf numFmtId="0" fontId="77" fillId="0" borderId="3" xfId="0" applyNumberFormat="1" applyFont="1" applyFill="1" applyBorder="1" applyAlignment="1" applyProtection="1">
      <alignment horizontal="center" vertical="center" shrinkToFit="1"/>
      <protection/>
    </xf>
    <xf numFmtId="179" fontId="77" fillId="0" borderId="3" xfId="0" applyNumberFormat="1" applyFont="1" applyFill="1" applyBorder="1" applyAlignment="1" applyProtection="1">
      <alignment horizontal="right" vertical="center"/>
      <protection/>
    </xf>
    <xf numFmtId="43" fontId="4" fillId="0" borderId="23" xfId="255" applyFont="1" applyFill="1" applyBorder="1" applyAlignment="1" applyProtection="1">
      <alignment vertical="center"/>
      <protection/>
    </xf>
    <xf numFmtId="0" fontId="78" fillId="0" borderId="0" xfId="0" applyFont="1" applyFill="1" applyAlignment="1" applyProtection="1">
      <alignment vertical="center"/>
      <protection/>
    </xf>
    <xf numFmtId="0" fontId="77" fillId="0" borderId="3" xfId="180" applyFont="1" applyFill="1" applyBorder="1" applyAlignment="1" applyProtection="1">
      <alignment horizontal="center" vertical="center" wrapText="1"/>
      <protection locked="0"/>
    </xf>
    <xf numFmtId="0" fontId="77" fillId="0" borderId="3" xfId="0" applyNumberFormat="1" applyFont="1" applyFill="1" applyBorder="1" applyAlignment="1" applyProtection="1">
      <alignment horizontal="center" vertical="center" shrinkToFit="1"/>
      <protection locked="0"/>
    </xf>
    <xf numFmtId="180" fontId="80" fillId="0" borderId="3" xfId="0" applyNumberFormat="1" applyFont="1" applyFill="1" applyBorder="1" applyAlignment="1" applyProtection="1">
      <alignment horizontal="right" vertical="center"/>
      <protection/>
    </xf>
    <xf numFmtId="0" fontId="7" fillId="0" borderId="3" xfId="180" applyFont="1" applyFill="1" applyBorder="1" applyAlignment="1" applyProtection="1">
      <alignment horizontal="right" vertical="center" wrapText="1"/>
      <protection/>
    </xf>
    <xf numFmtId="214" fontId="7" fillId="0" borderId="3" xfId="255" applyNumberFormat="1" applyFont="1" applyFill="1" applyBorder="1" applyAlignment="1" applyProtection="1">
      <alignment horizontal="right" vertical="center" wrapText="1"/>
      <protection/>
    </xf>
    <xf numFmtId="0" fontId="77" fillId="0" borderId="3" xfId="0" applyNumberFormat="1" applyFont="1" applyFill="1" applyBorder="1" applyAlignment="1" applyProtection="1">
      <alignment horizontal="right" vertical="center" shrinkToFit="1"/>
      <protection/>
    </xf>
    <xf numFmtId="0" fontId="4" fillId="0" borderId="3" xfId="0" applyFont="1" applyFill="1" applyBorder="1" applyAlignment="1" applyProtection="1">
      <alignment horizontal="left" vertical="center" wrapText="1"/>
      <protection/>
    </xf>
    <xf numFmtId="0" fontId="4" fillId="0" borderId="3" xfId="0" applyFont="1" applyBorder="1" applyAlignment="1" applyProtection="1">
      <alignment horizontal="center" vertical="center"/>
      <protection/>
    </xf>
    <xf numFmtId="0" fontId="77" fillId="0" borderId="3" xfId="0" applyFont="1" applyBorder="1" applyAlignment="1" applyProtection="1">
      <alignment horizontal="center" vertical="center"/>
      <protection/>
    </xf>
    <xf numFmtId="0" fontId="4" fillId="0" borderId="17" xfId="0" applyFont="1" applyBorder="1" applyAlignment="1" applyProtection="1">
      <alignment vertical="center" wrapText="1"/>
      <protection/>
    </xf>
    <xf numFmtId="0" fontId="77" fillId="0" borderId="0" xfId="0" applyFont="1" applyFill="1" applyAlignment="1" applyProtection="1">
      <alignment horizontal="left" vertical="center"/>
      <protection/>
    </xf>
    <xf numFmtId="0" fontId="77" fillId="0" borderId="0" xfId="0" applyFont="1" applyFill="1" applyAlignment="1" applyProtection="1">
      <alignment vertical="center"/>
      <protection/>
    </xf>
    <xf numFmtId="179" fontId="77" fillId="0" borderId="3" xfId="0" applyNumberFormat="1" applyFont="1" applyFill="1" applyBorder="1" applyAlignment="1" applyProtection="1">
      <alignment horizontal="center" vertical="center" wrapText="1"/>
      <protection/>
    </xf>
    <xf numFmtId="0" fontId="4" fillId="0" borderId="0" xfId="179" applyFont="1" applyFill="1" applyAlignment="1" applyProtection="1">
      <alignment horizontal="left" vertical="center"/>
      <protection/>
    </xf>
    <xf numFmtId="0" fontId="4" fillId="0" borderId="0" xfId="179" applyFont="1" applyFill="1" applyAlignment="1" applyProtection="1">
      <alignment vertical="center"/>
      <protection/>
    </xf>
    <xf numFmtId="0" fontId="77" fillId="0" borderId="0" xfId="0" applyFont="1" applyFill="1" applyAlignment="1" applyProtection="1">
      <alignment horizontal="center" vertical="center"/>
      <protection/>
    </xf>
    <xf numFmtId="0" fontId="77" fillId="0" borderId="0" xfId="0" applyFont="1" applyFill="1" applyAlignment="1" applyProtection="1">
      <alignment horizontal="right" vertical="center"/>
      <protection/>
    </xf>
    <xf numFmtId="0" fontId="4" fillId="0" borderId="3" xfId="180" applyFont="1" applyFill="1" applyBorder="1" applyAlignment="1" applyProtection="1">
      <alignment horizontal="center" vertical="center" wrapText="1"/>
      <protection locked="0"/>
    </xf>
    <xf numFmtId="214" fontId="7" fillId="0" borderId="3" xfId="256" applyNumberFormat="1" applyFont="1" applyFill="1" applyBorder="1" applyAlignment="1" applyProtection="1">
      <alignment horizontal="center" vertical="center" wrapText="1"/>
      <protection/>
    </xf>
    <xf numFmtId="179" fontId="77" fillId="0" borderId="3" xfId="0" applyNumberFormat="1" applyFont="1" applyFill="1" applyBorder="1" applyAlignment="1" applyProtection="1">
      <alignment horizontal="center" vertical="center"/>
      <protection/>
    </xf>
    <xf numFmtId="43" fontId="4" fillId="0" borderId="23" xfId="256" applyFont="1" applyFill="1" applyBorder="1" applyAlignment="1" applyProtection="1">
      <alignment vertical="center"/>
      <protection/>
    </xf>
    <xf numFmtId="0" fontId="78" fillId="0" borderId="0" xfId="138" applyFont="1" applyFill="1" applyAlignment="1" applyProtection="1">
      <alignment horizontal="center" vertical="center"/>
      <protection/>
    </xf>
    <xf numFmtId="0" fontId="80" fillId="0" borderId="18" xfId="179" applyFont="1" applyFill="1" applyBorder="1" applyAlignment="1" applyProtection="1">
      <alignment horizontal="left" vertical="center" wrapText="1"/>
      <protection/>
    </xf>
    <xf numFmtId="0" fontId="80" fillId="0" borderId="3" xfId="179" applyFont="1" applyFill="1" applyBorder="1" applyAlignment="1" applyProtection="1">
      <alignment horizontal="left" vertical="center" wrapText="1"/>
      <protection/>
    </xf>
    <xf numFmtId="0" fontId="80" fillId="0" borderId="3" xfId="0" applyNumberFormat="1" applyFont="1" applyFill="1" applyBorder="1" applyAlignment="1" applyProtection="1">
      <alignment horizontal="center" vertical="center" wrapText="1"/>
      <protection/>
    </xf>
    <xf numFmtId="214" fontId="80" fillId="0" borderId="3" xfId="255" applyNumberFormat="1" applyFont="1" applyFill="1" applyBorder="1" applyAlignment="1" applyProtection="1">
      <alignment horizontal="center" vertical="center" wrapText="1"/>
      <protection/>
    </xf>
    <xf numFmtId="0" fontId="80" fillId="0" borderId="0" xfId="0" applyFont="1" applyFill="1" applyBorder="1" applyAlignment="1" applyProtection="1">
      <alignment/>
      <protection/>
    </xf>
    <xf numFmtId="0" fontId="77" fillId="0" borderId="3" xfId="0" applyNumberFormat="1"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protection/>
    </xf>
    <xf numFmtId="0" fontId="80" fillId="0" borderId="0"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78" fillId="0" borderId="0" xfId="0" applyFont="1" applyFill="1" applyBorder="1" applyAlignment="1" applyProtection="1">
      <alignment horizontal="left" vertical="center"/>
      <protection/>
    </xf>
    <xf numFmtId="0" fontId="4" fillId="0" borderId="3" xfId="0"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shrinkToFit="1"/>
      <protection locked="0"/>
    </xf>
    <xf numFmtId="0" fontId="86" fillId="0" borderId="19" xfId="0" applyFont="1" applyFill="1" applyBorder="1" applyAlignment="1" applyProtection="1">
      <alignment horizontal="center" vertical="center"/>
      <protection/>
    </xf>
    <xf numFmtId="0" fontId="86" fillId="0" borderId="20" xfId="0" applyFont="1" applyFill="1" applyBorder="1" applyAlignment="1" applyProtection="1">
      <alignment horizontal="center" vertical="center"/>
      <protection/>
    </xf>
    <xf numFmtId="0" fontId="86" fillId="0" borderId="21" xfId="0" applyFont="1" applyFill="1" applyBorder="1" applyAlignment="1" applyProtection="1">
      <alignment horizontal="center" vertical="center"/>
      <protection/>
    </xf>
    <xf numFmtId="0" fontId="94" fillId="0" borderId="0" xfId="0" applyFont="1" applyFill="1" applyAlignment="1" applyProtection="1">
      <alignment horizontal="center" vertical="center" wrapText="1"/>
      <protection/>
    </xf>
    <xf numFmtId="0" fontId="76" fillId="0" borderId="17" xfId="0" applyFont="1" applyFill="1" applyBorder="1" applyAlignment="1" applyProtection="1">
      <alignment horizontal="center" vertical="center"/>
      <protection/>
    </xf>
    <xf numFmtId="0" fontId="95" fillId="0" borderId="0" xfId="0" applyFont="1" applyFill="1" applyAlignment="1" applyProtection="1">
      <alignment horizontal="center" vertical="center"/>
      <protection/>
    </xf>
    <xf numFmtId="0" fontId="86" fillId="0" borderId="18" xfId="0" applyFont="1" applyFill="1" applyBorder="1" applyAlignment="1" applyProtection="1">
      <alignment horizontal="left" vertical="center"/>
      <protection/>
    </xf>
    <xf numFmtId="0" fontId="80" fillId="0" borderId="3" xfId="0" applyFont="1" applyFill="1" applyBorder="1" applyAlignment="1" applyProtection="1">
      <alignment horizontal="left" vertical="center" wrapText="1"/>
      <protection/>
    </xf>
    <xf numFmtId="0" fontId="76" fillId="0" borderId="18" xfId="0" applyNumberFormat="1" applyFont="1" applyFill="1" applyBorder="1" applyAlignment="1" applyProtection="1">
      <alignment horizontal="center" vertical="center"/>
      <protection/>
    </xf>
    <xf numFmtId="0" fontId="55" fillId="0" borderId="18" xfId="125" applyFont="1" applyFill="1" applyBorder="1" applyAlignment="1" applyProtection="1">
      <alignment horizontal="center" vertical="center"/>
      <protection/>
    </xf>
    <xf numFmtId="0" fontId="55" fillId="0" borderId="3" xfId="125" applyFont="1" applyFill="1" applyBorder="1" applyAlignment="1" applyProtection="1">
      <alignment vertical="center"/>
      <protection/>
    </xf>
    <xf numFmtId="179" fontId="55" fillId="0" borderId="3" xfId="125" applyNumberFormat="1" applyFont="1" applyFill="1" applyBorder="1" applyAlignment="1" applyProtection="1">
      <alignment horizontal="center" vertical="center"/>
      <protection/>
    </xf>
    <xf numFmtId="0" fontId="80" fillId="0" borderId="18" xfId="179" applyNumberFormat="1" applyFont="1" applyFill="1" applyBorder="1" applyAlignment="1" applyProtection="1">
      <alignment horizontal="left" vertical="center" shrinkToFit="1"/>
      <protection/>
    </xf>
    <xf numFmtId="0" fontId="80" fillId="0" borderId="3" xfId="179" applyNumberFormat="1" applyFont="1" applyFill="1" applyBorder="1" applyAlignment="1" applyProtection="1">
      <alignment vertical="center" wrapText="1"/>
      <protection/>
    </xf>
    <xf numFmtId="0" fontId="76" fillId="0" borderId="18" xfId="233" applyNumberFormat="1" applyFont="1" applyFill="1" applyBorder="1" applyAlignment="1" applyProtection="1">
      <alignment horizontal="center" vertical="center"/>
      <protection/>
    </xf>
    <xf numFmtId="0" fontId="55" fillId="0" borderId="3" xfId="125" applyFont="1" applyFill="1" applyBorder="1" applyAlignment="1" applyProtection="1">
      <alignment horizontal="center" vertical="center"/>
      <protection/>
    </xf>
    <xf numFmtId="178" fontId="76" fillId="0" borderId="23" xfId="0" applyNumberFormat="1" applyFont="1" applyFill="1" applyBorder="1" applyAlignment="1" applyProtection="1">
      <alignment horizontal="center" vertical="center"/>
      <protection/>
    </xf>
    <xf numFmtId="0" fontId="91" fillId="0" borderId="3" xfId="0" applyNumberFormat="1" applyFont="1" applyFill="1" applyBorder="1" applyAlignment="1" applyProtection="1">
      <alignment horizontal="center" vertical="center"/>
      <protection locked="0"/>
    </xf>
    <xf numFmtId="0" fontId="55" fillId="0" borderId="26" xfId="0" applyNumberFormat="1" applyFont="1" applyFill="1" applyBorder="1" applyAlignment="1" applyProtection="1">
      <alignment horizontal="center" vertical="center"/>
      <protection locked="0"/>
    </xf>
    <xf numFmtId="0" fontId="55" fillId="0" borderId="3" xfId="0" applyFont="1" applyFill="1" applyBorder="1" applyAlignment="1" applyProtection="1">
      <alignment horizontal="center" vertical="center"/>
      <protection locked="0"/>
    </xf>
    <xf numFmtId="0" fontId="82" fillId="0" borderId="3" xfId="0" applyNumberFormat="1" applyFont="1" applyFill="1" applyBorder="1" applyAlignment="1" applyProtection="1">
      <alignment horizontal="right" vertical="center" wrapText="1"/>
      <protection/>
    </xf>
    <xf numFmtId="0" fontId="82" fillId="0" borderId="17" xfId="0" applyNumberFormat="1" applyFont="1" applyFill="1" applyBorder="1" applyAlignment="1" applyProtection="1">
      <alignment horizontal="right" vertical="center" wrapText="1"/>
      <protection/>
    </xf>
    <xf numFmtId="0" fontId="4" fillId="0" borderId="3" xfId="179" applyFont="1" applyFill="1" applyBorder="1" applyAlignment="1" applyProtection="1">
      <alignment vertical="center"/>
      <protection/>
    </xf>
    <xf numFmtId="0" fontId="4" fillId="0" borderId="3" xfId="179" applyFont="1" applyFill="1" applyBorder="1" applyAlignment="1" applyProtection="1">
      <alignment vertical="center"/>
      <protection/>
    </xf>
    <xf numFmtId="0" fontId="82" fillId="0" borderId="23" xfId="0" applyNumberFormat="1" applyFont="1" applyFill="1" applyBorder="1" applyAlignment="1" applyProtection="1">
      <alignment horizontal="right" vertical="center" wrapText="1"/>
      <protection/>
    </xf>
    <xf numFmtId="0" fontId="77" fillId="0" borderId="3" xfId="0" applyFont="1" applyFill="1" applyBorder="1" applyAlignment="1" applyProtection="1">
      <alignment horizontal="center" vertical="center" wrapText="1"/>
      <protection/>
    </xf>
    <xf numFmtId="0" fontId="51" fillId="0" borderId="0" xfId="144" applyFont="1" applyFill="1" applyBorder="1" applyProtection="1">
      <alignment vertical="center"/>
      <protection/>
    </xf>
    <xf numFmtId="0" fontId="61" fillId="0" borderId="0" xfId="144" applyFont="1" applyFill="1" applyBorder="1" applyProtection="1">
      <alignment vertical="center"/>
      <protection/>
    </xf>
    <xf numFmtId="0" fontId="96" fillId="0" borderId="27" xfId="144" applyFont="1" applyFill="1" applyBorder="1" applyAlignment="1" applyProtection="1">
      <alignment horizontal="center" vertical="center" wrapText="1"/>
      <protection/>
    </xf>
    <xf numFmtId="0" fontId="96" fillId="0" borderId="28" xfId="144" applyFont="1" applyFill="1" applyBorder="1" applyAlignment="1" applyProtection="1">
      <alignment horizontal="center" vertical="center" wrapText="1"/>
      <protection/>
    </xf>
    <xf numFmtId="0" fontId="97" fillId="0" borderId="21" xfId="144" applyFont="1" applyFill="1" applyBorder="1" applyAlignment="1" applyProtection="1">
      <alignment horizontal="center" vertical="center" wrapText="1"/>
      <protection/>
    </xf>
    <xf numFmtId="0" fontId="98" fillId="0" borderId="3" xfId="144" applyFont="1" applyFill="1" applyBorder="1" applyAlignment="1" applyProtection="1">
      <alignment horizontal="left" vertical="center" wrapText="1"/>
      <protection/>
    </xf>
    <xf numFmtId="179" fontId="4" fillId="0" borderId="17" xfId="144" applyNumberFormat="1" applyFont="1" applyFill="1" applyBorder="1" applyAlignment="1" applyProtection="1">
      <alignment horizontal="center" vertical="center" shrinkToFit="1"/>
      <protection locked="0"/>
    </xf>
    <xf numFmtId="0" fontId="98" fillId="0" borderId="22" xfId="144" applyFont="1" applyFill="1" applyBorder="1" applyAlignment="1" applyProtection="1">
      <alignment horizontal="left" vertical="center" wrapText="1"/>
      <protection/>
    </xf>
    <xf numFmtId="179" fontId="4" fillId="0" borderId="23" xfId="144" applyNumberFormat="1" applyFont="1" applyFill="1" applyBorder="1" applyAlignment="1" applyProtection="1">
      <alignment horizontal="center" vertical="center" shrinkToFit="1"/>
      <protection locked="0"/>
    </xf>
    <xf numFmtId="0" fontId="96" fillId="0" borderId="19" xfId="144" applyFont="1" applyFill="1" applyBorder="1" applyAlignment="1" applyProtection="1">
      <alignment horizontal="center" vertical="center" wrapText="1"/>
      <protection/>
    </xf>
    <xf numFmtId="0" fontId="96" fillId="0" borderId="20" xfId="144" applyFont="1" applyFill="1" applyBorder="1" applyAlignment="1" applyProtection="1">
      <alignment horizontal="center" vertical="center" wrapText="1"/>
      <protection/>
    </xf>
    <xf numFmtId="0" fontId="99" fillId="0" borderId="3" xfId="144" applyFont="1" applyFill="1" applyBorder="1" applyAlignment="1" applyProtection="1">
      <alignment horizontal="left" vertical="center" wrapText="1"/>
      <protection/>
    </xf>
    <xf numFmtId="0" fontId="99" fillId="0" borderId="3" xfId="144" applyFont="1" applyFill="1" applyBorder="1" applyAlignment="1" applyProtection="1">
      <alignment vertical="center" wrapText="1"/>
      <protection/>
    </xf>
    <xf numFmtId="0" fontId="99" fillId="0" borderId="3" xfId="144" applyFont="1" applyFill="1" applyBorder="1" applyAlignment="1" applyProtection="1">
      <alignment horizontal="justify" vertical="center" wrapText="1"/>
      <protection/>
    </xf>
    <xf numFmtId="179" fontId="87" fillId="0" borderId="17" xfId="144" applyNumberFormat="1" applyFont="1" applyFill="1" applyBorder="1" applyAlignment="1" applyProtection="1">
      <alignment horizontal="center" vertical="center" wrapText="1"/>
      <protection/>
    </xf>
    <xf numFmtId="179" fontId="87" fillId="0" borderId="17" xfId="144" applyNumberFormat="1" applyFont="1" applyFill="1" applyBorder="1" applyAlignment="1" applyProtection="1">
      <alignment horizontal="center" vertical="center" wrapText="1"/>
      <protection locked="0"/>
    </xf>
    <xf numFmtId="215" fontId="99" fillId="0" borderId="22" xfId="144" applyNumberFormat="1" applyFont="1" applyFill="1" applyBorder="1" applyAlignment="1" applyProtection="1">
      <alignment horizontal="justify" vertical="center" wrapText="1"/>
      <protection/>
    </xf>
    <xf numFmtId="179" fontId="87" fillId="0" borderId="23" xfId="144" applyNumberFormat="1" applyFont="1" applyFill="1" applyBorder="1" applyAlignment="1" applyProtection="1">
      <alignment horizontal="center" vertical="center" wrapText="1"/>
      <protection/>
    </xf>
    <xf numFmtId="0" fontId="80" fillId="0" borderId="3" xfId="0" applyFont="1" applyFill="1" applyBorder="1" applyAlignment="1" applyProtection="1">
      <alignment horizontal="center" vertical="center"/>
      <protection/>
    </xf>
    <xf numFmtId="0" fontId="80" fillId="0" borderId="3" xfId="0" applyFont="1" applyFill="1" applyBorder="1" applyAlignment="1" applyProtection="1">
      <alignment horizontal="center" vertical="center" wrapText="1"/>
      <protection/>
    </xf>
    <xf numFmtId="0" fontId="100" fillId="0" borderId="18" xfId="144" applyFont="1" applyFill="1" applyBorder="1" applyAlignment="1" applyProtection="1">
      <alignment horizontal="center" vertical="center"/>
      <protection/>
    </xf>
    <xf numFmtId="0" fontId="100" fillId="0" borderId="3" xfId="144" applyFont="1" applyFill="1" applyBorder="1" applyAlignment="1" applyProtection="1">
      <alignment horizontal="center" vertical="center" wrapText="1"/>
      <protection/>
    </xf>
    <xf numFmtId="0" fontId="65" fillId="0" borderId="19" xfId="184" applyFont="1" applyBorder="1" applyAlignment="1" applyProtection="1">
      <alignment horizontal="center" vertical="center" wrapText="1"/>
      <protection/>
    </xf>
    <xf numFmtId="0" fontId="65" fillId="0" borderId="20" xfId="184" applyFont="1" applyBorder="1" applyAlignment="1" applyProtection="1">
      <alignment horizontal="center" vertical="center" wrapText="1"/>
      <protection/>
    </xf>
    <xf numFmtId="0" fontId="65" fillId="0" borderId="21" xfId="184" applyFont="1" applyBorder="1" applyAlignment="1" applyProtection="1">
      <alignment horizontal="center" vertical="center" wrapText="1"/>
      <protection/>
    </xf>
    <xf numFmtId="0" fontId="65" fillId="0" borderId="0" xfId="184" applyFont="1" applyBorder="1" applyAlignment="1" applyProtection="1">
      <alignment vertical="center"/>
      <protection/>
    </xf>
    <xf numFmtId="0" fontId="65" fillId="0" borderId="0" xfId="0" applyFont="1" applyAlignment="1" applyProtection="1">
      <alignment/>
      <protection/>
    </xf>
    <xf numFmtId="0" fontId="63" fillId="0" borderId="24" xfId="184" applyFont="1" applyBorder="1" applyAlignment="1" applyProtection="1">
      <alignment horizontal="center" vertical="center" wrapText="1"/>
      <protection/>
    </xf>
    <xf numFmtId="0" fontId="3" fillId="0" borderId="0" xfId="184" applyFont="1" applyBorder="1" applyAlignment="1" applyProtection="1">
      <alignment horizontal="center" vertical="center" wrapText="1"/>
      <protection/>
    </xf>
    <xf numFmtId="0" fontId="91" fillId="0" borderId="3" xfId="255" applyNumberFormat="1" applyFont="1" applyFill="1" applyBorder="1" applyAlignment="1" applyProtection="1">
      <alignment horizontal="center" vertical="center"/>
      <protection/>
    </xf>
    <xf numFmtId="0" fontId="77" fillId="0" borderId="3" xfId="255" applyNumberFormat="1" applyFont="1" applyFill="1" applyBorder="1" applyAlignment="1" applyProtection="1">
      <alignment horizontal="center" vertical="center"/>
      <protection/>
    </xf>
    <xf numFmtId="0" fontId="91" fillId="0" borderId="3" xfId="0" applyFont="1" applyFill="1" applyBorder="1" applyAlignment="1" applyProtection="1">
      <alignment horizontal="right" vertical="center"/>
      <protection locked="0"/>
    </xf>
    <xf numFmtId="43" fontId="90" fillId="0" borderId="3" xfId="255" applyFont="1" applyFill="1" applyBorder="1" applyAlignment="1" applyProtection="1">
      <alignment vertical="center"/>
      <protection locked="0"/>
    </xf>
    <xf numFmtId="0" fontId="77" fillId="0" borderId="3" xfId="180" applyFont="1" applyFill="1" applyBorder="1" applyAlignment="1" applyProtection="1">
      <alignment horizontal="center" vertical="center" wrapText="1"/>
      <protection/>
    </xf>
    <xf numFmtId="0" fontId="80" fillId="0" borderId="0" xfId="0" applyFont="1" applyFill="1" applyAlignment="1" applyProtection="1">
      <alignment horizontal="left" vertical="center"/>
      <protection locked="0"/>
    </xf>
    <xf numFmtId="0" fontId="7" fillId="0" borderId="3" xfId="18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shrinkToFit="1"/>
      <protection/>
    </xf>
    <xf numFmtId="179" fontId="88" fillId="0" borderId="3" xfId="0" applyNumberFormat="1" applyFont="1" applyFill="1" applyBorder="1" applyAlignment="1" applyProtection="1">
      <alignment horizontal="center" vertical="center"/>
      <protection/>
    </xf>
    <xf numFmtId="179" fontId="55" fillId="0" borderId="3" xfId="0" applyNumberFormat="1" applyFont="1" applyFill="1" applyBorder="1" applyAlignment="1" applyProtection="1">
      <alignment horizontal="center" vertical="center"/>
      <protection/>
    </xf>
    <xf numFmtId="180" fontId="55" fillId="0" borderId="3" xfId="0" applyNumberFormat="1" applyFont="1" applyFill="1" applyBorder="1" applyAlignment="1" applyProtection="1">
      <alignment horizontal="center" vertical="center"/>
      <protection/>
    </xf>
    <xf numFmtId="0" fontId="82" fillId="0" borderId="3" xfId="0" applyNumberFormat="1" applyFont="1" applyFill="1" applyBorder="1" applyAlignment="1" applyProtection="1">
      <alignment horizontal="center" vertical="center" wrapText="1"/>
      <protection/>
    </xf>
    <xf numFmtId="0" fontId="82" fillId="0" borderId="17" xfId="0" applyNumberFormat="1" applyFont="1" applyFill="1" applyBorder="1" applyAlignment="1" applyProtection="1">
      <alignment horizontal="center" vertical="center" wrapText="1"/>
      <protection/>
    </xf>
    <xf numFmtId="0" fontId="78" fillId="0" borderId="17"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78" fillId="0" borderId="23" xfId="0" applyNumberFormat="1" applyFont="1" applyFill="1" applyBorder="1" applyAlignment="1" applyProtection="1">
      <alignment horizontal="center" vertical="center" wrapText="1"/>
      <protection/>
    </xf>
    <xf numFmtId="0" fontId="63" fillId="0" borderId="3" xfId="184" applyFont="1" applyBorder="1" applyAlignment="1" applyProtection="1">
      <alignment horizontal="center" vertical="center" wrapText="1"/>
      <protection/>
    </xf>
    <xf numFmtId="0" fontId="63" fillId="0" borderId="22" xfId="184" applyFont="1" applyBorder="1" applyAlignment="1" applyProtection="1">
      <alignment horizontal="center" vertical="center" wrapText="1"/>
      <protection/>
    </xf>
    <xf numFmtId="0" fontId="63" fillId="0" borderId="0" xfId="184" applyFont="1" applyBorder="1" applyAlignment="1" applyProtection="1">
      <alignment horizontal="left" vertical="center"/>
      <protection locked="0"/>
    </xf>
    <xf numFmtId="0" fontId="63" fillId="0" borderId="0" xfId="184" applyFont="1" applyBorder="1" applyAlignment="1" applyProtection="1">
      <alignment horizontal="left" vertical="center"/>
      <protection locked="0"/>
    </xf>
    <xf numFmtId="0" fontId="60" fillId="0" borderId="0" xfId="184" applyFont="1" applyBorder="1" applyAlignment="1" applyProtection="1">
      <alignment horizontal="center" vertical="center"/>
      <protection/>
    </xf>
    <xf numFmtId="0" fontId="61" fillId="0" borderId="0" xfId="184" applyFont="1" applyFill="1" applyBorder="1" applyAlignment="1" applyProtection="1">
      <alignment horizontal="left" vertical="center" wrapText="1"/>
      <protection/>
    </xf>
    <xf numFmtId="0" fontId="63" fillId="0" borderId="4" xfId="184" applyFont="1" applyBorder="1" applyAlignment="1" applyProtection="1">
      <alignment horizontal="left" vertical="center"/>
      <protection/>
    </xf>
    <xf numFmtId="0" fontId="3" fillId="0" borderId="0" xfId="184" applyFont="1" applyBorder="1" applyAlignment="1" applyProtection="1">
      <alignment horizontal="left" vertical="center"/>
      <protection/>
    </xf>
    <xf numFmtId="0" fontId="83" fillId="0" borderId="0" xfId="0" applyFont="1" applyBorder="1" applyAlignment="1" applyProtection="1">
      <alignment horizontal="left" vertical="center" wrapText="1"/>
      <protection locked="0"/>
    </xf>
    <xf numFmtId="0" fontId="101" fillId="0" borderId="0" xfId="0" applyFont="1" applyBorder="1" applyAlignment="1" applyProtection="1">
      <alignment horizontal="center" vertical="center"/>
      <protection/>
    </xf>
    <xf numFmtId="0" fontId="83" fillId="0" borderId="4" xfId="0" applyFont="1" applyBorder="1" applyAlignment="1" applyProtection="1">
      <alignment horizontal="left" vertical="center"/>
      <protection/>
    </xf>
    <xf numFmtId="0" fontId="63" fillId="0" borderId="0" xfId="0" applyFont="1" applyBorder="1" applyAlignment="1" applyProtection="1">
      <alignment horizontal="left" vertical="center" wrapText="1"/>
      <protection locked="0"/>
    </xf>
    <xf numFmtId="0" fontId="63" fillId="0" borderId="0" xfId="0" applyFont="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xf>
    <xf numFmtId="0" fontId="83" fillId="0" borderId="29" xfId="0" applyFont="1" applyBorder="1" applyAlignment="1" applyProtection="1">
      <alignment horizontal="left" vertical="center" wrapText="1"/>
      <protection locked="0"/>
    </xf>
    <xf numFmtId="0" fontId="102" fillId="0" borderId="0" xfId="229" applyFont="1" applyFill="1" applyAlignment="1" applyProtection="1">
      <alignment horizontal="center" vertical="top" wrapText="1"/>
      <protection/>
    </xf>
    <xf numFmtId="0" fontId="25" fillId="0" borderId="19" xfId="229" applyFont="1" applyFill="1" applyBorder="1" applyAlignment="1" applyProtection="1">
      <alignment horizontal="center" vertical="center" wrapText="1"/>
      <protection/>
    </xf>
    <xf numFmtId="0" fontId="25" fillId="0" borderId="20" xfId="229" applyFont="1" applyFill="1" applyBorder="1" applyAlignment="1" applyProtection="1">
      <alignment horizontal="center" vertical="center" wrapText="1"/>
      <protection/>
    </xf>
    <xf numFmtId="0" fontId="25" fillId="0" borderId="21" xfId="229" applyFont="1" applyFill="1" applyBorder="1" applyAlignment="1" applyProtection="1">
      <alignment horizontal="center" vertical="center" wrapText="1"/>
      <protection/>
    </xf>
    <xf numFmtId="0" fontId="24" fillId="0" borderId="30" xfId="179" applyFont="1" applyFill="1" applyBorder="1" applyAlignment="1" applyProtection="1">
      <alignment horizontal="right" vertical="center"/>
      <protection/>
    </xf>
    <xf numFmtId="0" fontId="24" fillId="0" borderId="31" xfId="179" applyFont="1" applyFill="1" applyBorder="1" applyAlignment="1" applyProtection="1">
      <alignment horizontal="right" vertical="center"/>
      <protection/>
    </xf>
    <xf numFmtId="0" fontId="24" fillId="0" borderId="32" xfId="179" applyFont="1" applyFill="1" applyBorder="1" applyAlignment="1" applyProtection="1">
      <alignment horizontal="right" vertical="center"/>
      <protection/>
    </xf>
    <xf numFmtId="0" fontId="80" fillId="0" borderId="3" xfId="0" applyFont="1" applyFill="1" applyBorder="1" applyAlignment="1" applyProtection="1">
      <alignment horizontal="center" vertical="center"/>
      <protection/>
    </xf>
    <xf numFmtId="179" fontId="7" fillId="0" borderId="3" xfId="0" applyNumberFormat="1" applyFont="1" applyFill="1" applyBorder="1" applyAlignment="1" applyProtection="1">
      <alignment horizontal="center" vertical="center" wrapText="1"/>
      <protection/>
    </xf>
    <xf numFmtId="179" fontId="7" fillId="0" borderId="3" xfId="0" applyNumberFormat="1" applyFont="1" applyFill="1" applyBorder="1" applyAlignment="1" applyProtection="1">
      <alignment horizontal="center" vertical="center"/>
      <protection/>
    </xf>
    <xf numFmtId="178" fontId="7" fillId="0" borderId="3" xfId="0" applyNumberFormat="1" applyFont="1" applyFill="1" applyBorder="1" applyAlignment="1" applyProtection="1">
      <alignment horizontal="center" vertical="center" wrapText="1"/>
      <protection/>
    </xf>
    <xf numFmtId="178" fontId="7" fillId="0" borderId="3" xfId="0" applyNumberFormat="1" applyFont="1" applyFill="1" applyBorder="1" applyAlignment="1" applyProtection="1">
      <alignment horizontal="center" vertical="center"/>
      <protection/>
    </xf>
    <xf numFmtId="180" fontId="7" fillId="0" borderId="33" xfId="0" applyNumberFormat="1" applyFont="1" applyFill="1" applyBorder="1" applyAlignment="1" applyProtection="1">
      <alignment horizontal="center" vertical="center"/>
      <protection/>
    </xf>
    <xf numFmtId="180" fontId="7" fillId="0" borderId="2" xfId="0" applyNumberFormat="1" applyFont="1" applyFill="1" applyBorder="1" applyAlignment="1" applyProtection="1">
      <alignment horizontal="center" vertical="center"/>
      <protection/>
    </xf>
    <xf numFmtId="180" fontId="7" fillId="0" borderId="34" xfId="0" applyNumberFormat="1" applyFont="1" applyFill="1" applyBorder="1" applyAlignment="1" applyProtection="1">
      <alignment horizontal="center" vertical="center"/>
      <protection/>
    </xf>
    <xf numFmtId="0" fontId="61" fillId="0" borderId="29" xfId="0" applyFont="1" applyBorder="1" applyAlignment="1" applyProtection="1">
      <alignment horizontal="left" vertical="center" wrapText="1"/>
      <protection locked="0"/>
    </xf>
    <xf numFmtId="0" fontId="61" fillId="0" borderId="29"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xf>
    <xf numFmtId="0" fontId="61" fillId="0" borderId="4" xfId="0" applyFont="1" applyBorder="1" applyAlignment="1" applyProtection="1">
      <alignment horizontal="left" vertical="center" wrapText="1"/>
      <protection/>
    </xf>
    <xf numFmtId="3" fontId="57" fillId="0" borderId="35" xfId="255" applyNumberFormat="1" applyFont="1" applyFill="1" applyBorder="1" applyAlignment="1" applyProtection="1">
      <alignment horizontal="left" vertical="center"/>
      <protection/>
    </xf>
    <xf numFmtId="3" fontId="57" fillId="0" borderId="31" xfId="255" applyNumberFormat="1" applyFont="1" applyFill="1" applyBorder="1" applyAlignment="1" applyProtection="1">
      <alignment horizontal="left" vertical="center"/>
      <protection/>
    </xf>
    <xf numFmtId="0" fontId="7" fillId="0" borderId="24" xfId="179" applyFont="1" applyFill="1" applyBorder="1" applyAlignment="1" applyProtection="1">
      <alignment horizontal="right" vertical="center"/>
      <protection/>
    </xf>
    <xf numFmtId="0" fontId="7" fillId="0" borderId="22" xfId="179" applyFont="1" applyFill="1" applyBorder="1" applyAlignment="1" applyProtection="1">
      <alignment horizontal="right" vertical="center"/>
      <protection/>
    </xf>
    <xf numFmtId="0" fontId="102" fillId="0" borderId="0" xfId="0" applyFont="1" applyFill="1" applyAlignment="1" applyProtection="1">
      <alignment horizontal="center" vertical="top" wrapText="1"/>
      <protection/>
    </xf>
    <xf numFmtId="0" fontId="80" fillId="0" borderId="17" xfId="0" applyFont="1" applyFill="1" applyBorder="1" applyAlignment="1" applyProtection="1">
      <alignment horizontal="center" vertical="center" wrapText="1"/>
      <protection/>
    </xf>
    <xf numFmtId="0" fontId="103" fillId="0" borderId="36" xfId="0" applyFont="1" applyFill="1" applyBorder="1" applyAlignment="1" applyProtection="1">
      <alignment horizontal="center" vertical="center"/>
      <protection/>
    </xf>
    <xf numFmtId="0" fontId="103" fillId="0" borderId="37" xfId="0" applyFont="1" applyFill="1" applyBorder="1" applyAlignment="1" applyProtection="1">
      <alignment horizontal="center" vertical="center"/>
      <protection/>
    </xf>
    <xf numFmtId="0" fontId="103" fillId="0" borderId="38" xfId="0" applyFont="1" applyFill="1" applyBorder="1" applyAlignment="1" applyProtection="1">
      <alignment horizontal="center" vertical="center"/>
      <protection/>
    </xf>
    <xf numFmtId="0" fontId="80" fillId="0" borderId="18" xfId="0" applyFont="1" applyFill="1" applyBorder="1" applyAlignment="1" applyProtection="1">
      <alignment horizontal="center" vertical="center"/>
      <protection/>
    </xf>
    <xf numFmtId="180" fontId="7" fillId="0" borderId="3" xfId="0" applyNumberFormat="1" applyFont="1" applyFill="1" applyBorder="1" applyAlignment="1" applyProtection="1">
      <alignment horizontal="center" vertical="center"/>
      <protection/>
    </xf>
    <xf numFmtId="3" fontId="57" fillId="0" borderId="22" xfId="255" applyNumberFormat="1" applyFont="1" applyFill="1" applyBorder="1" applyAlignment="1" applyProtection="1">
      <alignment horizontal="left" vertical="center"/>
      <protection/>
    </xf>
    <xf numFmtId="178" fontId="7" fillId="0" borderId="39" xfId="0" applyNumberFormat="1" applyFont="1" applyFill="1" applyBorder="1" applyAlignment="1" applyProtection="1">
      <alignment horizontal="center" vertical="center" wrapText="1"/>
      <protection/>
    </xf>
    <xf numFmtId="178" fontId="7" fillId="0" borderId="6" xfId="0" applyNumberFormat="1" applyFont="1" applyFill="1" applyBorder="1" applyAlignment="1" applyProtection="1">
      <alignment horizontal="center" vertical="center"/>
      <protection/>
    </xf>
    <xf numFmtId="0" fontId="103" fillId="0" borderId="19" xfId="0" applyFont="1" applyFill="1" applyBorder="1" applyAlignment="1" applyProtection="1">
      <alignment horizontal="center" vertical="center"/>
      <protection/>
    </xf>
    <xf numFmtId="0" fontId="103" fillId="0" borderId="20" xfId="0" applyFont="1" applyFill="1" applyBorder="1" applyAlignment="1" applyProtection="1">
      <alignment horizontal="center" vertical="center" wrapText="1"/>
      <protection/>
    </xf>
    <xf numFmtId="0" fontId="103" fillId="0" borderId="20" xfId="0" applyFont="1" applyFill="1" applyBorder="1" applyAlignment="1" applyProtection="1">
      <alignment horizontal="center" vertical="center"/>
      <protection/>
    </xf>
    <xf numFmtId="0" fontId="104" fillId="0" borderId="20" xfId="0" applyFont="1" applyFill="1" applyBorder="1" applyAlignment="1" applyProtection="1">
      <alignment horizontal="center" vertical="center"/>
      <protection/>
    </xf>
    <xf numFmtId="0" fontId="103" fillId="0" borderId="21" xfId="0" applyFont="1" applyFill="1" applyBorder="1" applyAlignment="1" applyProtection="1">
      <alignment horizontal="center" vertical="center"/>
      <protection/>
    </xf>
    <xf numFmtId="0" fontId="80" fillId="0" borderId="3" xfId="0" applyFont="1" applyFill="1" applyBorder="1" applyAlignment="1" applyProtection="1">
      <alignment horizontal="center" vertical="center" wrapText="1"/>
      <protection/>
    </xf>
    <xf numFmtId="3" fontId="57" fillId="0" borderId="35" xfId="256" applyNumberFormat="1" applyFont="1" applyFill="1" applyBorder="1" applyAlignment="1" applyProtection="1">
      <alignment horizontal="left" vertical="center"/>
      <protection/>
    </xf>
    <xf numFmtId="3" fontId="57" fillId="0" borderId="31" xfId="256" applyNumberFormat="1" applyFont="1" applyFill="1" applyBorder="1" applyAlignment="1" applyProtection="1">
      <alignment horizontal="left" vertical="center"/>
      <protection/>
    </xf>
    <xf numFmtId="0" fontId="7" fillId="0" borderId="17" xfId="138" applyFont="1" applyFill="1" applyBorder="1" applyAlignment="1" applyProtection="1">
      <alignment horizontal="center" vertical="center" wrapText="1"/>
      <protection/>
    </xf>
    <xf numFmtId="0" fontId="102" fillId="0" borderId="0" xfId="138" applyFont="1" applyFill="1" applyAlignment="1" applyProtection="1">
      <alignment horizontal="center" vertical="top" wrapText="1"/>
      <protection/>
    </xf>
    <xf numFmtId="0" fontId="58" fillId="0" borderId="19" xfId="138" applyFont="1" applyFill="1" applyBorder="1" applyAlignment="1" applyProtection="1">
      <alignment horizontal="center" vertical="center"/>
      <protection/>
    </xf>
    <xf numFmtId="0" fontId="58" fillId="0" borderId="20" xfId="138" applyFont="1" applyFill="1" applyBorder="1" applyAlignment="1" applyProtection="1">
      <alignment horizontal="center" vertical="center"/>
      <protection/>
    </xf>
    <xf numFmtId="0" fontId="58" fillId="0" borderId="21" xfId="138" applyFont="1" applyFill="1" applyBorder="1" applyAlignment="1" applyProtection="1">
      <alignment horizontal="center" vertical="center"/>
      <protection/>
    </xf>
    <xf numFmtId="0" fontId="7" fillId="0" borderId="18" xfId="138" applyFont="1" applyFill="1" applyBorder="1" applyAlignment="1" applyProtection="1">
      <alignment horizontal="center" vertical="center"/>
      <protection/>
    </xf>
    <xf numFmtId="0" fontId="7" fillId="0" borderId="3" xfId="138" applyFont="1" applyFill="1" applyBorder="1" applyAlignment="1" applyProtection="1">
      <alignment horizontal="center" vertical="center" wrapText="1"/>
      <protection/>
    </xf>
    <xf numFmtId="0" fontId="7" fillId="0" borderId="3" xfId="138" applyFont="1" applyFill="1" applyBorder="1" applyAlignment="1" applyProtection="1">
      <alignment horizontal="center" vertical="center"/>
      <protection/>
    </xf>
    <xf numFmtId="0" fontId="63"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locked="0"/>
    </xf>
    <xf numFmtId="0" fontId="105" fillId="0" borderId="0" xfId="0" applyFont="1" applyFill="1" applyBorder="1" applyAlignment="1" applyProtection="1">
      <alignment horizontal="center" vertical="center"/>
      <protection/>
    </xf>
    <xf numFmtId="0" fontId="76" fillId="0" borderId="24" xfId="0" applyNumberFormat="1" applyFont="1" applyFill="1" applyBorder="1" applyAlignment="1" applyProtection="1">
      <alignment horizontal="center" vertical="center"/>
      <protection/>
    </xf>
    <xf numFmtId="0" fontId="76" fillId="0" borderId="22" xfId="0" applyNumberFormat="1" applyFont="1" applyFill="1" applyBorder="1" applyAlignment="1" applyProtection="1">
      <alignment horizontal="center" vertical="center"/>
      <protection/>
    </xf>
    <xf numFmtId="0" fontId="61" fillId="0" borderId="0" xfId="0" applyFont="1" applyFill="1" applyBorder="1" applyAlignment="1" applyProtection="1">
      <alignment horizontal="left" vertical="center" wrapText="1"/>
      <protection/>
    </xf>
    <xf numFmtId="0" fontId="76" fillId="0" borderId="24" xfId="0" applyFont="1" applyFill="1" applyBorder="1" applyAlignment="1" applyProtection="1">
      <alignment horizontal="center" vertical="center"/>
      <protection/>
    </xf>
    <xf numFmtId="0" fontId="76" fillId="0" borderId="22" xfId="0" applyFont="1" applyFill="1" applyBorder="1" applyAlignment="1" applyProtection="1">
      <alignment horizontal="center" vertical="center"/>
      <protection/>
    </xf>
    <xf numFmtId="0" fontId="76" fillId="0" borderId="24" xfId="0" applyFont="1" applyBorder="1" applyAlignment="1" applyProtection="1">
      <alignment horizontal="center" vertical="center"/>
      <protection/>
    </xf>
    <xf numFmtId="0" fontId="76" fillId="0" borderId="22" xfId="0" applyFont="1" applyBorder="1" applyAlignment="1" applyProtection="1">
      <alignment horizontal="center" vertical="center"/>
      <protection/>
    </xf>
    <xf numFmtId="0" fontId="66" fillId="0" borderId="0" xfId="144" applyFont="1" applyFill="1" applyBorder="1" applyAlignment="1" applyProtection="1">
      <alignment horizontal="center" vertical="center"/>
      <protection/>
    </xf>
    <xf numFmtId="0" fontId="61" fillId="0" borderId="0" xfId="144" applyFont="1" applyFill="1" applyBorder="1" applyAlignment="1" applyProtection="1">
      <alignment horizontal="left" vertical="center" wrapText="1"/>
      <protection/>
    </xf>
    <xf numFmtId="0" fontId="61" fillId="0" borderId="0" xfId="144" applyFont="1" applyFill="1" applyBorder="1" applyAlignment="1" applyProtection="1">
      <alignment horizontal="left" vertical="center"/>
      <protection/>
    </xf>
    <xf numFmtId="0" fontId="61" fillId="0" borderId="0" xfId="144" applyFont="1" applyFill="1" applyBorder="1" applyAlignment="1" applyProtection="1">
      <alignment horizontal="right" vertical="center"/>
      <protection/>
    </xf>
    <xf numFmtId="0" fontId="100" fillId="0" borderId="18" xfId="144" applyFont="1" applyFill="1" applyBorder="1" applyAlignment="1" applyProtection="1">
      <alignment horizontal="center" vertical="center"/>
      <protection/>
    </xf>
    <xf numFmtId="0" fontId="100" fillId="0" borderId="3" xfId="144" applyFont="1" applyFill="1" applyBorder="1" applyAlignment="1" applyProtection="1">
      <alignment horizontal="center" vertical="center" wrapText="1"/>
      <protection/>
    </xf>
    <xf numFmtId="0" fontId="100" fillId="0" borderId="24" xfId="144" applyFont="1" applyFill="1" applyBorder="1" applyAlignment="1" applyProtection="1">
      <alignment horizontal="center" vertical="center"/>
      <protection/>
    </xf>
    <xf numFmtId="0" fontId="100" fillId="0" borderId="22" xfId="144" applyFont="1" applyFill="1" applyBorder="1" applyAlignment="1" applyProtection="1">
      <alignment horizontal="center" vertical="center" wrapText="1"/>
      <protection/>
    </xf>
    <xf numFmtId="0" fontId="61" fillId="0" borderId="29" xfId="144" applyFont="1" applyFill="1" applyBorder="1" applyAlignment="1" applyProtection="1">
      <alignment vertical="center"/>
      <protection locked="0"/>
    </xf>
    <xf numFmtId="0" fontId="61" fillId="0" borderId="29" xfId="144" applyFont="1" applyFill="1" applyBorder="1" applyAlignment="1" applyProtection="1">
      <alignment vertical="center"/>
      <protection locked="0"/>
    </xf>
    <xf numFmtId="0" fontId="106" fillId="0" borderId="40" xfId="144" applyFont="1" applyFill="1" applyBorder="1" applyAlignment="1" applyProtection="1">
      <alignment horizontal="center" vertical="center" wrapText="1"/>
      <protection/>
    </xf>
    <xf numFmtId="0" fontId="106" fillId="0" borderId="41" xfId="144" applyFont="1" applyFill="1" applyBorder="1" applyAlignment="1" applyProtection="1">
      <alignment horizontal="center" vertical="center" wrapText="1"/>
      <protection/>
    </xf>
    <xf numFmtId="0" fontId="100" fillId="0" borderId="3" xfId="144" applyFont="1" applyFill="1" applyBorder="1" applyAlignment="1" applyProtection="1">
      <alignment horizontal="center" vertical="center"/>
      <protection/>
    </xf>
    <xf numFmtId="0" fontId="100" fillId="0" borderId="18" xfId="144" applyFont="1" applyFill="1" applyBorder="1" applyAlignment="1" applyProtection="1">
      <alignment horizontal="center" vertical="center" wrapText="1"/>
      <protection/>
    </xf>
    <xf numFmtId="0" fontId="100" fillId="0" borderId="22" xfId="144" applyFont="1" applyFill="1" applyBorder="1" applyAlignment="1" applyProtection="1">
      <alignment horizontal="center" vertical="center"/>
      <protection/>
    </xf>
    <xf numFmtId="0" fontId="61" fillId="0" borderId="0" xfId="144" applyFont="1" applyFill="1" applyBorder="1" applyAlignment="1" applyProtection="1">
      <alignment horizontal="left" vertical="center"/>
      <protection locked="0"/>
    </xf>
    <xf numFmtId="0" fontId="61" fillId="0" borderId="0" xfId="144" applyFont="1" applyFill="1" applyBorder="1" applyAlignment="1" applyProtection="1">
      <alignment horizontal="left" vertical="center"/>
      <protection locked="0"/>
    </xf>
    <xf numFmtId="0" fontId="100" fillId="0" borderId="40" xfId="144" applyFont="1" applyFill="1" applyBorder="1" applyAlignment="1" applyProtection="1">
      <alignment horizontal="center" vertical="center"/>
      <protection/>
    </xf>
    <xf numFmtId="0" fontId="100" fillId="0" borderId="41" xfId="144" applyFont="1" applyFill="1" applyBorder="1" applyAlignment="1" applyProtection="1">
      <alignment horizontal="center" vertical="center"/>
      <protection/>
    </xf>
    <xf numFmtId="0" fontId="100" fillId="0" borderId="39" xfId="144" applyFont="1" applyFill="1" applyBorder="1" applyAlignment="1" applyProtection="1">
      <alignment horizontal="center" vertical="center" wrapText="1"/>
      <protection/>
    </xf>
    <xf numFmtId="0" fontId="100" fillId="0" borderId="6" xfId="144" applyFont="1" applyFill="1" applyBorder="1" applyAlignment="1" applyProtection="1">
      <alignment horizontal="center" vertical="center" wrapText="1"/>
      <protection/>
    </xf>
    <xf numFmtId="0" fontId="100" fillId="0" borderId="42" xfId="144" applyFont="1" applyFill="1" applyBorder="1" applyAlignment="1" applyProtection="1">
      <alignment horizontal="center" vertical="center"/>
      <protection/>
    </xf>
    <xf numFmtId="0" fontId="100" fillId="0" borderId="5" xfId="144" applyFont="1" applyFill="1" applyBorder="1" applyAlignment="1" applyProtection="1">
      <alignment horizontal="center" vertical="center" wrapText="1"/>
      <protection/>
    </xf>
  </cellXfs>
  <cellStyles count="265">
    <cellStyle name="Normal" xfId="0"/>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强调文字颜色 1" xfId="25"/>
    <cellStyle name="20% - 强调文字颜色 2" xfId="26"/>
    <cellStyle name="20% - 强调文字颜色 3" xfId="27"/>
    <cellStyle name="20% - 强调文字颜色 4" xfId="28"/>
    <cellStyle name="20% - 强调文字颜色 5" xfId="29"/>
    <cellStyle name="20% - 强调文字颜色 6" xfId="30"/>
    <cellStyle name="40% - 强调文字颜色 1" xfId="31"/>
    <cellStyle name="40% - 强调文字颜色 2" xfId="32"/>
    <cellStyle name="40% - 强调文字颜色 3" xfId="33"/>
    <cellStyle name="40% - 强调文字颜色 4" xfId="34"/>
    <cellStyle name="40% - 强调文字颜色 5" xfId="35"/>
    <cellStyle name="40% - 强调文字颜色 6" xfId="36"/>
    <cellStyle name="60% - 强调文字颜色 1" xfId="37"/>
    <cellStyle name="60% - 强调文字颜色 2" xfId="38"/>
    <cellStyle name="60% - 强调文字颜色 3" xfId="39"/>
    <cellStyle name="60% - 强调文字颜色 4" xfId="40"/>
    <cellStyle name="60% - 强调文字颜色 5" xfId="41"/>
    <cellStyle name="60% - 强调文字颜色 6" xfId="42"/>
    <cellStyle name="6mal"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args.style" xfId="68"/>
    <cellStyle name="Comma [0]_!!!GO" xfId="69"/>
    <cellStyle name="comma zerodec" xfId="70"/>
    <cellStyle name="Comma_!!!GO" xfId="71"/>
    <cellStyle name="Currency [0]_!!!GO" xfId="72"/>
    <cellStyle name="Currency_!!!GO" xfId="73"/>
    <cellStyle name="Currency1" xfId="74"/>
    <cellStyle name="Date" xfId="75"/>
    <cellStyle name="Dollar (zero dec)" xfId="76"/>
    <cellStyle name="Grey" xfId="77"/>
    <cellStyle name="Header1" xfId="78"/>
    <cellStyle name="Header2" xfId="79"/>
    <cellStyle name="Input [yellow]" xfId="80"/>
    <cellStyle name="Input Cells" xfId="81"/>
    <cellStyle name="Linked Cells" xfId="82"/>
    <cellStyle name="Millares [0]_96 Risk" xfId="83"/>
    <cellStyle name="Millares_96 Risk" xfId="84"/>
    <cellStyle name="Milliers [0]_!!!GO" xfId="85"/>
    <cellStyle name="Milliers_!!!GO" xfId="86"/>
    <cellStyle name="Moneda [0]_96 Risk" xfId="87"/>
    <cellStyle name="Moneda_96 Risk" xfId="88"/>
    <cellStyle name="Mon閠aire [0]_!!!GO" xfId="89"/>
    <cellStyle name="Mon閠aire_!!!GO" xfId="90"/>
    <cellStyle name="New Times Roman" xfId="91"/>
    <cellStyle name="no dec" xfId="92"/>
    <cellStyle name="Normal - Style1" xfId="93"/>
    <cellStyle name="Normal_!!!GO" xfId="94"/>
    <cellStyle name="per.style" xfId="95"/>
    <cellStyle name="Percent [2]" xfId="96"/>
    <cellStyle name="Percent_!!!GO" xfId="97"/>
    <cellStyle name="Pourcentage_pldt" xfId="98"/>
    <cellStyle name="PSChar" xfId="99"/>
    <cellStyle name="PSDate" xfId="100"/>
    <cellStyle name="PSDec" xfId="101"/>
    <cellStyle name="PSHeading" xfId="102"/>
    <cellStyle name="PSInt" xfId="103"/>
    <cellStyle name="PSSpacer" xfId="104"/>
    <cellStyle name="sstot" xfId="105"/>
    <cellStyle name="Standard_AREAS" xfId="106"/>
    <cellStyle name="t" xfId="107"/>
    <cellStyle name="t_HVAC Equipment (3)" xfId="108"/>
    <cellStyle name="Percent" xfId="109"/>
    <cellStyle name="百分比 2" xfId="110"/>
    <cellStyle name="捠壿 [0.00]_Region Orders (2)" xfId="111"/>
    <cellStyle name="捠壿_Region Orders (2)" xfId="112"/>
    <cellStyle name="编号" xfId="113"/>
    <cellStyle name="标题" xfId="114"/>
    <cellStyle name="标题 1" xfId="115"/>
    <cellStyle name="标题 2" xfId="116"/>
    <cellStyle name="标题 3" xfId="117"/>
    <cellStyle name="标题 4" xfId="118"/>
    <cellStyle name="标题1" xfId="119"/>
    <cellStyle name="表标题" xfId="120"/>
    <cellStyle name="部门" xfId="121"/>
    <cellStyle name="差" xfId="122"/>
    <cellStyle name="差_Book1" xfId="123"/>
    <cellStyle name="差_Book1_1" xfId="124"/>
    <cellStyle name="常规 10" xfId="125"/>
    <cellStyle name="常规 10 2" xfId="126"/>
    <cellStyle name="常规 10 3" xfId="127"/>
    <cellStyle name="常规 100" xfId="128"/>
    <cellStyle name="常规 101" xfId="129"/>
    <cellStyle name="常规 102" xfId="130"/>
    <cellStyle name="常规 103" xfId="131"/>
    <cellStyle name="常规 104" xfId="132"/>
    <cellStyle name="常规 105" xfId="133"/>
    <cellStyle name="常规 106" xfId="134"/>
    <cellStyle name="常规 107" xfId="135"/>
    <cellStyle name="常规 108" xfId="136"/>
    <cellStyle name="常规 109" xfId="137"/>
    <cellStyle name="常规 11" xfId="138"/>
    <cellStyle name="常规 110" xfId="139"/>
    <cellStyle name="常规 111" xfId="140"/>
    <cellStyle name="常规 112" xfId="141"/>
    <cellStyle name="常规 116" xfId="142"/>
    <cellStyle name="常规 118" xfId="143"/>
    <cellStyle name="常规 12" xfId="144"/>
    <cellStyle name="常规 12 2" xfId="145"/>
    <cellStyle name="常规 120" xfId="146"/>
    <cellStyle name="常规 121" xfId="147"/>
    <cellStyle name="常规 122" xfId="148"/>
    <cellStyle name="常规 128" xfId="149"/>
    <cellStyle name="常规 129" xfId="150"/>
    <cellStyle name="常规 13" xfId="151"/>
    <cellStyle name="常规 130" xfId="152"/>
    <cellStyle name="常规 131" xfId="153"/>
    <cellStyle name="常规 133" xfId="154"/>
    <cellStyle name="常规 134" xfId="155"/>
    <cellStyle name="常规 135" xfId="156"/>
    <cellStyle name="常规 136" xfId="157"/>
    <cellStyle name="常规 137" xfId="158"/>
    <cellStyle name="常规 139" xfId="159"/>
    <cellStyle name="常规 14" xfId="160"/>
    <cellStyle name="常规 140" xfId="161"/>
    <cellStyle name="常规 141" xfId="162"/>
    <cellStyle name="常规 142" xfId="163"/>
    <cellStyle name="常规 143" xfId="164"/>
    <cellStyle name="常规 144" xfId="165"/>
    <cellStyle name="常规 145" xfId="166"/>
    <cellStyle name="常规 146" xfId="167"/>
    <cellStyle name="常规 149" xfId="168"/>
    <cellStyle name="常规 15" xfId="169"/>
    <cellStyle name="常规 150" xfId="170"/>
    <cellStyle name="常规 152" xfId="171"/>
    <cellStyle name="常规 153" xfId="172"/>
    <cellStyle name="常规 154" xfId="173"/>
    <cellStyle name="常规 155" xfId="174"/>
    <cellStyle name="常规 156" xfId="175"/>
    <cellStyle name="常规 158" xfId="176"/>
    <cellStyle name="常规 159" xfId="177"/>
    <cellStyle name="常规 16" xfId="178"/>
    <cellStyle name="常规 2" xfId="179"/>
    <cellStyle name="常规 2 10" xfId="180"/>
    <cellStyle name="常规 2 2" xfId="181"/>
    <cellStyle name="常规 2 2 6" xfId="182"/>
    <cellStyle name="常规 2 3" xfId="183"/>
    <cellStyle name="常规 2_机电控制价100112" xfId="184"/>
    <cellStyle name="常规 3" xfId="185"/>
    <cellStyle name="常规 3 2" xfId="186"/>
    <cellStyle name="常规 3 3" xfId="187"/>
    <cellStyle name="常规 4" xfId="188"/>
    <cellStyle name="常规 4 2" xfId="189"/>
    <cellStyle name="常规 5" xfId="190"/>
    <cellStyle name="常规 5 2" xfId="191"/>
    <cellStyle name="常规 5 2 2" xfId="192"/>
    <cellStyle name="常规 57" xfId="193"/>
    <cellStyle name="常规 58" xfId="194"/>
    <cellStyle name="常规 59" xfId="195"/>
    <cellStyle name="常规 6" xfId="196"/>
    <cellStyle name="常规 60" xfId="197"/>
    <cellStyle name="常规 61" xfId="198"/>
    <cellStyle name="常规 62" xfId="199"/>
    <cellStyle name="常规 63" xfId="200"/>
    <cellStyle name="常规 64" xfId="201"/>
    <cellStyle name="常规 65" xfId="202"/>
    <cellStyle name="常规 67" xfId="203"/>
    <cellStyle name="常规 68" xfId="204"/>
    <cellStyle name="常规 7" xfId="205"/>
    <cellStyle name="常规 70" xfId="206"/>
    <cellStyle name="常规 71" xfId="207"/>
    <cellStyle name="常规 74" xfId="208"/>
    <cellStyle name="常规 76" xfId="209"/>
    <cellStyle name="常规 77" xfId="210"/>
    <cellStyle name="常规 79" xfId="211"/>
    <cellStyle name="常规 8" xfId="212"/>
    <cellStyle name="常规 80" xfId="213"/>
    <cellStyle name="常规 82" xfId="214"/>
    <cellStyle name="常规 83" xfId="215"/>
    <cellStyle name="常规 85" xfId="216"/>
    <cellStyle name="常规 86" xfId="217"/>
    <cellStyle name="常规 87" xfId="218"/>
    <cellStyle name="常规 88" xfId="219"/>
    <cellStyle name="常规 9" xfId="220"/>
    <cellStyle name="常规 90" xfId="221"/>
    <cellStyle name="常规 91" xfId="222"/>
    <cellStyle name="常规 92" xfId="223"/>
    <cellStyle name="常规 93" xfId="224"/>
    <cellStyle name="常规 94" xfId="225"/>
    <cellStyle name="常规 95" xfId="226"/>
    <cellStyle name="常规 98" xfId="227"/>
    <cellStyle name="常规 99" xfId="228"/>
    <cellStyle name="常规_1机电工程合同段" xfId="229"/>
    <cellStyle name="常规_B2路面工程量清单4" xfId="230"/>
    <cellStyle name="常规_安晋机电工程量清单" xfId="231"/>
    <cellStyle name="常规_机电控制价" xfId="232"/>
    <cellStyle name="常规_施工机械1" xfId="233"/>
    <cellStyle name="Hyperlink" xfId="234"/>
    <cellStyle name="分级显示列_1_Book1" xfId="235"/>
    <cellStyle name="分级显示行_1_Book1" xfId="236"/>
    <cellStyle name="好" xfId="237"/>
    <cellStyle name="好_Book1" xfId="238"/>
    <cellStyle name="好_Book1_1" xfId="239"/>
    <cellStyle name="汇总" xfId="240"/>
    <cellStyle name="Currency" xfId="241"/>
    <cellStyle name="Currency [0]" xfId="242"/>
    <cellStyle name="计算" xfId="243"/>
    <cellStyle name="检查单元格" xfId="244"/>
    <cellStyle name="解释性文本" xfId="245"/>
    <cellStyle name="借出原因" xfId="246"/>
    <cellStyle name="警告文本" xfId="247"/>
    <cellStyle name="链接单元格" xfId="248"/>
    <cellStyle name="普通_laroux" xfId="249"/>
    <cellStyle name="千分位[0]_laroux" xfId="250"/>
    <cellStyle name="千分位_laroux" xfId="251"/>
    <cellStyle name="千位[0]_ 方正PC" xfId="252"/>
    <cellStyle name="千位_ 方正PC" xfId="253"/>
    <cellStyle name="Comma" xfId="254"/>
    <cellStyle name="千位分隔 2" xfId="255"/>
    <cellStyle name="千位分隔 2 2" xfId="256"/>
    <cellStyle name="Comma [0]" xfId="257"/>
    <cellStyle name="强调 1" xfId="258"/>
    <cellStyle name="强调 2" xfId="259"/>
    <cellStyle name="强调 3" xfId="260"/>
    <cellStyle name="强调文字颜色 1" xfId="261"/>
    <cellStyle name="强调文字颜色 2" xfId="262"/>
    <cellStyle name="强调文字颜色 3" xfId="263"/>
    <cellStyle name="强调文字颜色 4" xfId="264"/>
    <cellStyle name="强调文字颜色 5" xfId="265"/>
    <cellStyle name="强调文字颜色 6" xfId="266"/>
    <cellStyle name="日期" xfId="267"/>
    <cellStyle name="商品名称" xfId="268"/>
    <cellStyle name="适中" xfId="269"/>
    <cellStyle name="输出" xfId="270"/>
    <cellStyle name="输入" xfId="271"/>
    <cellStyle name="数量" xfId="272"/>
    <cellStyle name="样式 1" xfId="273"/>
    <cellStyle name="Followed Hyperlink" xfId="274"/>
    <cellStyle name="昗弨_Pacific Region P&amp;L" xfId="275"/>
    <cellStyle name="寘嬫愗傝 [0.00]_Region Orders (2)" xfId="276"/>
    <cellStyle name="寘嬫愗傝_Region Orders (2)" xfId="277"/>
    <cellStyle name="注释" xfId="278"/>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 val="表2-1(100章清单)"/>
      <sheetName val="表2-1(200章清单)"/>
      <sheetName val="表2-1(400章清单)"/>
      <sheetName val="表2-1(500章清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17"/>
  <sheetViews>
    <sheetView showZeros="0" zoomScaleSheetLayoutView="100" workbookViewId="0" topLeftCell="A1">
      <selection activeCell="B14" sqref="B14:C14"/>
    </sheetView>
  </sheetViews>
  <sheetFormatPr defaultColWidth="9.140625" defaultRowHeight="15"/>
  <cols>
    <col min="1" max="2" width="11.00390625" style="68" customWidth="1"/>
    <col min="3" max="3" width="38.8515625" style="68" customWidth="1"/>
    <col min="4" max="4" width="20.8515625" style="68" customWidth="1"/>
    <col min="5" max="16384" width="9.00390625" style="68" customWidth="1"/>
  </cols>
  <sheetData>
    <row r="1" spans="1:4" ht="33" customHeight="1">
      <c r="A1" s="286" t="s">
        <v>579</v>
      </c>
      <c r="B1" s="286"/>
      <c r="C1" s="286"/>
      <c r="D1" s="286"/>
    </row>
    <row r="2" spans="1:256" ht="19.5" customHeight="1">
      <c r="A2" s="287" t="s">
        <v>655</v>
      </c>
      <c r="B2" s="287"/>
      <c r="C2" s="287"/>
      <c r="D2" s="287"/>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pans="1:256" ht="19.5" customHeight="1" thickBot="1">
      <c r="A3" s="288" t="s">
        <v>560</v>
      </c>
      <c r="B3" s="288"/>
      <c r="C3" s="288"/>
      <c r="D3" s="288"/>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36.75" customHeight="1">
      <c r="A4" s="71" t="s">
        <v>561</v>
      </c>
      <c r="B4" s="72" t="s">
        <v>562</v>
      </c>
      <c r="C4" s="72" t="s">
        <v>563</v>
      </c>
      <c r="D4" s="73" t="s">
        <v>564</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36.75" customHeight="1">
      <c r="A5" s="74">
        <v>1</v>
      </c>
      <c r="B5" s="75">
        <v>100</v>
      </c>
      <c r="C5" s="75" t="s">
        <v>14</v>
      </c>
      <c r="D5" s="93">
        <f>'100章'!E23</f>
        <v>2174323</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36.75" customHeight="1">
      <c r="A6" s="74">
        <v>2</v>
      </c>
      <c r="B6" s="75">
        <v>600</v>
      </c>
      <c r="C6" s="75" t="s">
        <v>565</v>
      </c>
      <c r="D6" s="93">
        <f>'600章'!E32</f>
        <v>0</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36.75" customHeight="1">
      <c r="A7" s="74">
        <v>3</v>
      </c>
      <c r="B7" s="75">
        <v>900</v>
      </c>
      <c r="C7" s="75" t="s">
        <v>566</v>
      </c>
      <c r="D7" s="93">
        <f>'900章'!E97</f>
        <v>3035000</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36.75" customHeight="1">
      <c r="A8" s="74">
        <v>4</v>
      </c>
      <c r="B8" s="75">
        <v>1000</v>
      </c>
      <c r="C8" s="75" t="s">
        <v>570</v>
      </c>
      <c r="D8" s="93">
        <f>'1000章'!E122</f>
        <v>3440000</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36.75" customHeight="1">
      <c r="A9" s="74">
        <v>5</v>
      </c>
      <c r="B9" s="75">
        <v>1100</v>
      </c>
      <c r="C9" s="75" t="s">
        <v>571</v>
      </c>
      <c r="D9" s="94">
        <f>'1100章'!E15</f>
        <v>0</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36.75" customHeight="1">
      <c r="A10" s="74">
        <v>6</v>
      </c>
      <c r="B10" s="282" t="s">
        <v>572</v>
      </c>
      <c r="C10" s="282"/>
      <c r="D10" s="93">
        <f>SUM(D5:D9)</f>
        <v>8649323</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36.75" customHeight="1">
      <c r="A11" s="74">
        <v>7</v>
      </c>
      <c r="B11" s="282" t="s">
        <v>567</v>
      </c>
      <c r="C11" s="282"/>
      <c r="D11" s="76">
        <f>'计日工汇总表 '!B8</f>
        <v>0</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36.75" customHeight="1">
      <c r="A12" s="74">
        <v>8</v>
      </c>
      <c r="B12" s="282" t="s">
        <v>568</v>
      </c>
      <c r="C12" s="282"/>
      <c r="D12" s="76">
        <f>'暂估价汇总表'!B8</f>
        <v>8645000</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36.75" customHeight="1">
      <c r="A13" s="74">
        <v>9</v>
      </c>
      <c r="B13" s="282" t="s">
        <v>599</v>
      </c>
      <c r="C13" s="282"/>
      <c r="D13" s="77">
        <f>ROUND((D10)*10%,0)</f>
        <v>864932</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36.75" customHeight="1" thickBot="1">
      <c r="A14" s="74">
        <v>10</v>
      </c>
      <c r="B14" s="283" t="s">
        <v>569</v>
      </c>
      <c r="C14" s="283"/>
      <c r="D14" s="95">
        <f>D10+D11+D13</f>
        <v>9514255</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49.5" customHeight="1">
      <c r="A15" s="284" t="s">
        <v>828</v>
      </c>
      <c r="B15" s="285"/>
      <c r="C15" s="285"/>
      <c r="D15" s="285"/>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49.5" customHeight="1">
      <c r="A16" s="284" t="s">
        <v>829</v>
      </c>
      <c r="B16" s="285"/>
      <c r="C16" s="285"/>
      <c r="D16" s="285"/>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14.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sheetData>
  <sheetProtection password="CF6E" sheet="1"/>
  <mergeCells count="10">
    <mergeCell ref="B13:C13"/>
    <mergeCell ref="B14:C14"/>
    <mergeCell ref="A15:D15"/>
    <mergeCell ref="A16:D16"/>
    <mergeCell ref="A1:D1"/>
    <mergeCell ref="A2:D2"/>
    <mergeCell ref="A3:D3"/>
    <mergeCell ref="B10:C10"/>
    <mergeCell ref="B11:C11"/>
    <mergeCell ref="B12:C12"/>
  </mergeCells>
  <conditionalFormatting sqref="D5">
    <cfRule type="cellIs" priority="4" dxfId="11" operator="equal" stopIfTrue="1">
      <formula>2116650</formula>
    </cfRule>
  </conditionalFormatting>
  <conditionalFormatting sqref="D8">
    <cfRule type="cellIs" priority="3" dxfId="11" operator="equal" stopIfTrue="1">
      <formula>1600000</formula>
    </cfRule>
  </conditionalFormatting>
  <conditionalFormatting sqref="D14">
    <cfRule type="cellIs" priority="2" dxfId="11" operator="equal" stopIfTrue="1">
      <formula>35316650</formula>
    </cfRule>
  </conditionalFormatting>
  <conditionalFormatting sqref="D10">
    <cfRule type="cellIs" priority="1" dxfId="11" operator="equal" stopIfTrue="1">
      <formula>3716650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IV170"/>
  <sheetViews>
    <sheetView showZeros="0" zoomScaleSheetLayoutView="100" workbookViewId="0" topLeftCell="A1">
      <selection activeCell="I3" sqref="I3"/>
    </sheetView>
  </sheetViews>
  <sheetFormatPr defaultColWidth="9.140625" defaultRowHeight="15"/>
  <cols>
    <col min="1" max="1" width="11.7109375" style="22" customWidth="1"/>
    <col min="2" max="2" width="27.421875" style="22" customWidth="1"/>
    <col min="3" max="3" width="6.421875" style="22" customWidth="1"/>
    <col min="4" max="4" width="8.421875" style="22" customWidth="1"/>
    <col min="5" max="5" width="14.140625" style="22" customWidth="1"/>
    <col min="6" max="6" width="15.8515625" style="22" customWidth="1"/>
    <col min="7" max="16384" width="9.140625" style="22" customWidth="1"/>
  </cols>
  <sheetData>
    <row r="1" spans="1:6" s="7" customFormat="1" ht="33" customHeight="1">
      <c r="A1" s="320" t="s">
        <v>41</v>
      </c>
      <c r="B1" s="320"/>
      <c r="C1" s="320"/>
      <c r="D1" s="320"/>
      <c r="E1" s="320"/>
      <c r="F1" s="320"/>
    </row>
    <row r="2" spans="1:256" s="67" customFormat="1" ht="19.5" customHeight="1">
      <c r="A2" s="351" t="s">
        <v>653</v>
      </c>
      <c r="B2" s="351"/>
      <c r="C2" s="351"/>
      <c r="D2" s="351"/>
      <c r="E2" s="351"/>
      <c r="F2" s="35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pans="1:256" s="67" customFormat="1" ht="19.5" customHeight="1" thickBot="1">
      <c r="A3" s="351" t="s">
        <v>560</v>
      </c>
      <c r="B3" s="351"/>
      <c r="C3" s="351"/>
      <c r="D3" s="351"/>
      <c r="E3" s="351"/>
      <c r="F3" s="351"/>
      <c r="G3" s="91"/>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6" s="19" customFormat="1" ht="33" customHeight="1">
      <c r="A4" s="42" t="s">
        <v>9</v>
      </c>
      <c r="B4" s="43" t="s">
        <v>10</v>
      </c>
      <c r="C4" s="48" t="s">
        <v>3</v>
      </c>
      <c r="D4" s="48" t="s">
        <v>4</v>
      </c>
      <c r="E4" s="48" t="s">
        <v>11</v>
      </c>
      <c r="F4" s="49" t="s">
        <v>12</v>
      </c>
    </row>
    <row r="5" spans="1:6" s="19" customFormat="1" ht="33.75" customHeight="1">
      <c r="A5" s="46" t="s">
        <v>486</v>
      </c>
      <c r="B5" s="64" t="s">
        <v>470</v>
      </c>
      <c r="C5" s="65" t="s">
        <v>471</v>
      </c>
      <c r="D5" s="52">
        <v>2</v>
      </c>
      <c r="E5" s="277">
        <v>200000</v>
      </c>
      <c r="F5" s="278">
        <f>ROUND(E5*D5,0)</f>
        <v>400000</v>
      </c>
    </row>
    <row r="6" spans="1:6" s="19" customFormat="1" ht="33.75" customHeight="1">
      <c r="A6" s="46" t="s">
        <v>75</v>
      </c>
      <c r="B6" s="64" t="s">
        <v>442</v>
      </c>
      <c r="C6" s="65" t="s">
        <v>1</v>
      </c>
      <c r="D6" s="52">
        <v>20</v>
      </c>
      <c r="E6" s="277">
        <v>18000</v>
      </c>
      <c r="F6" s="278">
        <f aca="true" t="shared" si="0" ref="F6:F19">ROUND(E6*D6,0)</f>
        <v>360000</v>
      </c>
    </row>
    <row r="7" spans="1:6" s="19" customFormat="1" ht="33.75" customHeight="1">
      <c r="A7" s="46" t="s">
        <v>76</v>
      </c>
      <c r="B7" s="64" t="s">
        <v>444</v>
      </c>
      <c r="C7" s="65" t="s">
        <v>1</v>
      </c>
      <c r="D7" s="52">
        <v>13</v>
      </c>
      <c r="E7" s="277">
        <v>25000</v>
      </c>
      <c r="F7" s="278">
        <f t="shared" si="0"/>
        <v>325000</v>
      </c>
    </row>
    <row r="8" spans="1:6" s="19" customFormat="1" ht="33.75" customHeight="1">
      <c r="A8" s="46" t="s">
        <v>80</v>
      </c>
      <c r="B8" s="64" t="s">
        <v>446</v>
      </c>
      <c r="C8" s="65" t="s">
        <v>1</v>
      </c>
      <c r="D8" s="52">
        <v>10</v>
      </c>
      <c r="E8" s="277">
        <v>25000</v>
      </c>
      <c r="F8" s="278">
        <f t="shared" si="0"/>
        <v>250000</v>
      </c>
    </row>
    <row r="9" spans="1:6" s="19" customFormat="1" ht="33.75" customHeight="1">
      <c r="A9" s="46" t="s">
        <v>500</v>
      </c>
      <c r="B9" s="64" t="s">
        <v>448</v>
      </c>
      <c r="C9" s="65" t="s">
        <v>0</v>
      </c>
      <c r="D9" s="52">
        <v>20</v>
      </c>
      <c r="E9" s="277">
        <v>50000</v>
      </c>
      <c r="F9" s="278">
        <f t="shared" si="0"/>
        <v>1000000</v>
      </c>
    </row>
    <row r="10" spans="1:6" s="19" customFormat="1" ht="33.75" customHeight="1">
      <c r="A10" s="46" t="s">
        <v>505</v>
      </c>
      <c r="B10" s="64" t="s">
        <v>456</v>
      </c>
      <c r="C10" s="65" t="s">
        <v>1</v>
      </c>
      <c r="D10" s="52">
        <v>20</v>
      </c>
      <c r="E10" s="277">
        <v>35000</v>
      </c>
      <c r="F10" s="278">
        <f t="shared" si="0"/>
        <v>700000</v>
      </c>
    </row>
    <row r="11" spans="1:6" s="19" customFormat="1" ht="33.75" customHeight="1">
      <c r="A11" s="46" t="s">
        <v>145</v>
      </c>
      <c r="B11" s="64" t="s">
        <v>454</v>
      </c>
      <c r="C11" s="65" t="s">
        <v>1</v>
      </c>
      <c r="D11" s="52">
        <v>2</v>
      </c>
      <c r="E11" s="277">
        <v>120000</v>
      </c>
      <c r="F11" s="278">
        <f t="shared" si="0"/>
        <v>240000</v>
      </c>
    </row>
    <row r="12" spans="1:6" s="19" customFormat="1" ht="33.75" customHeight="1">
      <c r="A12" s="46" t="s">
        <v>476</v>
      </c>
      <c r="B12" s="64" t="s">
        <v>462</v>
      </c>
      <c r="C12" s="65" t="s">
        <v>0</v>
      </c>
      <c r="D12" s="52">
        <v>6</v>
      </c>
      <c r="E12" s="277">
        <v>20000</v>
      </c>
      <c r="F12" s="278">
        <f t="shared" si="0"/>
        <v>120000</v>
      </c>
    </row>
    <row r="13" spans="1:6" s="19" customFormat="1" ht="33.75" customHeight="1">
      <c r="A13" s="46" t="s">
        <v>477</v>
      </c>
      <c r="B13" s="64" t="s">
        <v>460</v>
      </c>
      <c r="C13" s="65" t="s">
        <v>0</v>
      </c>
      <c r="D13" s="52">
        <v>4</v>
      </c>
      <c r="E13" s="277">
        <v>20000</v>
      </c>
      <c r="F13" s="278">
        <f t="shared" si="0"/>
        <v>80000</v>
      </c>
    </row>
    <row r="14" spans="1:6" s="19" customFormat="1" ht="33.75" customHeight="1">
      <c r="A14" s="46" t="s">
        <v>472</v>
      </c>
      <c r="B14" s="64" t="s">
        <v>458</v>
      </c>
      <c r="C14" s="65" t="s">
        <v>0</v>
      </c>
      <c r="D14" s="52">
        <v>2</v>
      </c>
      <c r="E14" s="277">
        <v>30000</v>
      </c>
      <c r="F14" s="278">
        <f t="shared" si="0"/>
        <v>60000</v>
      </c>
    </row>
    <row r="15" spans="1:6" s="19" customFormat="1" ht="33.75" customHeight="1">
      <c r="A15" s="46" t="s">
        <v>473</v>
      </c>
      <c r="B15" s="64" t="s">
        <v>450</v>
      </c>
      <c r="C15" s="65" t="s">
        <v>1</v>
      </c>
      <c r="D15" s="52">
        <v>2</v>
      </c>
      <c r="E15" s="277">
        <v>310000</v>
      </c>
      <c r="F15" s="278">
        <f t="shared" si="0"/>
        <v>620000</v>
      </c>
    </row>
    <row r="16" spans="1:6" s="19" customFormat="1" ht="33.75" customHeight="1">
      <c r="A16" s="46" t="s">
        <v>474</v>
      </c>
      <c r="B16" s="64" t="s">
        <v>452</v>
      </c>
      <c r="C16" s="65" t="s">
        <v>1</v>
      </c>
      <c r="D16" s="52">
        <v>4</v>
      </c>
      <c r="E16" s="277">
        <v>330000</v>
      </c>
      <c r="F16" s="278">
        <f t="shared" si="0"/>
        <v>1320000</v>
      </c>
    </row>
    <row r="17" spans="1:6" s="19" customFormat="1" ht="33.75" customHeight="1">
      <c r="A17" s="46" t="s">
        <v>475</v>
      </c>
      <c r="B17" s="64" t="s">
        <v>464</v>
      </c>
      <c r="C17" s="65" t="s">
        <v>0</v>
      </c>
      <c r="D17" s="52">
        <v>1</v>
      </c>
      <c r="E17" s="277">
        <v>1000000</v>
      </c>
      <c r="F17" s="278">
        <f t="shared" si="0"/>
        <v>1000000</v>
      </c>
    </row>
    <row r="18" spans="1:6" s="19" customFormat="1" ht="33" customHeight="1">
      <c r="A18" s="46"/>
      <c r="B18" s="64"/>
      <c r="C18" s="65"/>
      <c r="D18" s="52"/>
      <c r="E18" s="277"/>
      <c r="F18" s="278">
        <f t="shared" si="0"/>
        <v>0</v>
      </c>
    </row>
    <row r="19" spans="1:6" s="19" customFormat="1" ht="33" customHeight="1">
      <c r="A19" s="46"/>
      <c r="B19" s="64"/>
      <c r="C19" s="65"/>
      <c r="D19" s="52"/>
      <c r="E19" s="230"/>
      <c r="F19" s="231">
        <f t="shared" si="0"/>
        <v>0</v>
      </c>
    </row>
    <row r="20" spans="1:6" s="19" customFormat="1" ht="33" customHeight="1" thickBot="1">
      <c r="A20" s="352" t="s">
        <v>42</v>
      </c>
      <c r="B20" s="353"/>
      <c r="C20" s="353"/>
      <c r="D20" s="353"/>
      <c r="E20" s="353"/>
      <c r="F20" s="234">
        <f>SUM(F5:F19)</f>
        <v>6475000</v>
      </c>
    </row>
    <row r="21" spans="1:256" s="19" customFormat="1" ht="30" customHeight="1">
      <c r="A21" s="347" t="s">
        <v>578</v>
      </c>
      <c r="B21" s="347"/>
      <c r="C21" s="347"/>
      <c r="D21" s="347"/>
      <c r="E21" s="347"/>
      <c r="F21" s="347"/>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19" customFormat="1" ht="24.75" customHeight="1"/>
    <row r="23" s="19" customFormat="1" ht="24.75" customHeight="1"/>
    <row r="24" s="19" customFormat="1" ht="24.75" customHeight="1"/>
    <row r="25" s="19" customFormat="1" ht="24.75" customHeight="1"/>
    <row r="26" s="19" customFormat="1" ht="24.75" customHeight="1"/>
    <row r="27" s="19" customFormat="1" ht="24.75" customHeight="1"/>
    <row r="28" s="19" customFormat="1" ht="24.75" customHeight="1"/>
    <row r="29" s="19" customFormat="1" ht="24.75" customHeight="1"/>
    <row r="30" s="19" customFormat="1" ht="24.75" customHeight="1"/>
    <row r="31" s="19" customFormat="1" ht="24.75" customHeight="1"/>
    <row r="32" s="19" customFormat="1" ht="24.75" customHeight="1"/>
    <row r="33" s="19" customFormat="1" ht="24.75" customHeight="1"/>
    <row r="34" s="19" customFormat="1" ht="24.75" customHeight="1"/>
    <row r="35" s="19" customFormat="1" ht="24.75" customHeight="1"/>
    <row r="36" s="19" customFormat="1" ht="24.75" customHeight="1"/>
    <row r="37" s="19" customFormat="1" ht="24.75" customHeight="1"/>
    <row r="38" s="19" customFormat="1" ht="24.75" customHeight="1"/>
    <row r="39" s="19" customFormat="1" ht="24.75" customHeight="1"/>
    <row r="40" s="19" customFormat="1" ht="24.75" customHeight="1"/>
    <row r="41" s="19" customFormat="1" ht="24.75" customHeight="1"/>
    <row r="42" s="19" customFormat="1" ht="24.75" customHeight="1"/>
    <row r="43" s="19" customFormat="1" ht="24.75" customHeight="1"/>
    <row r="44" s="19" customFormat="1" ht="24.75" customHeight="1"/>
    <row r="45" s="19" customFormat="1" ht="24.75" customHeight="1"/>
    <row r="46" s="19" customFormat="1" ht="24.75" customHeight="1"/>
    <row r="47" s="19" customFormat="1" ht="24.75" customHeight="1"/>
    <row r="48" s="19" customFormat="1" ht="24.75" customHeight="1"/>
    <row r="49" s="19" customFormat="1" ht="24.75" customHeight="1"/>
    <row r="50" s="19" customFormat="1" ht="24.75" customHeight="1"/>
    <row r="51" s="19" customFormat="1" ht="24.75" customHeight="1"/>
    <row r="52" s="19" customFormat="1" ht="24.75" customHeight="1"/>
    <row r="53" s="19" customFormat="1" ht="24.75" customHeight="1"/>
    <row r="54" s="19" customFormat="1" ht="24.75" customHeight="1"/>
    <row r="55" s="19" customFormat="1" ht="24.75" customHeight="1"/>
    <row r="56" s="19" customFormat="1" ht="24.75" customHeight="1"/>
    <row r="57" s="19" customFormat="1" ht="24.75" customHeight="1"/>
    <row r="58" s="19" customFormat="1" ht="24.75" customHeight="1"/>
    <row r="59" s="19" customFormat="1" ht="24.75" customHeight="1"/>
    <row r="60" s="19" customFormat="1" ht="24.75" customHeight="1"/>
    <row r="61" s="19" customFormat="1" ht="24.75" customHeight="1"/>
    <row r="62" s="19" customFormat="1" ht="24.75" customHeight="1"/>
    <row r="63" s="19" customFormat="1" ht="24.75" customHeight="1"/>
    <row r="64" s="19" customFormat="1" ht="24.75" customHeight="1"/>
    <row r="65" s="19" customFormat="1" ht="24.75" customHeight="1"/>
    <row r="66" s="19" customFormat="1" ht="24.75" customHeight="1"/>
    <row r="67" s="19" customFormat="1" ht="24.75" customHeight="1"/>
    <row r="68" s="19" customFormat="1" ht="24.75" customHeight="1"/>
    <row r="69" s="19" customFormat="1" ht="24.75" customHeight="1"/>
    <row r="70" s="19" customFormat="1" ht="24.75" customHeight="1"/>
    <row r="71" s="19" customFormat="1" ht="24.75" customHeight="1"/>
    <row r="72" s="19" customFormat="1" ht="24.75" customHeight="1"/>
    <row r="73" s="19" customFormat="1" ht="24.75" customHeight="1"/>
    <row r="74" s="19" customFormat="1" ht="24.75" customHeight="1"/>
    <row r="75" s="19" customFormat="1" ht="24.75" customHeight="1"/>
    <row r="76" s="19" customFormat="1" ht="24.75" customHeight="1"/>
    <row r="77" s="19" customFormat="1" ht="24.75" customHeight="1"/>
    <row r="78" s="19" customFormat="1" ht="24.75" customHeight="1"/>
    <row r="79" s="19" customFormat="1" ht="24.75" customHeight="1"/>
    <row r="80" s="19" customFormat="1" ht="24.75" customHeight="1"/>
    <row r="81" s="19" customFormat="1" ht="24.75" customHeight="1"/>
    <row r="82" s="19" customFormat="1" ht="24.75" customHeight="1"/>
    <row r="83" s="19" customFormat="1" ht="24.75" customHeight="1"/>
    <row r="84" s="19" customFormat="1" ht="24.75" customHeight="1"/>
    <row r="85" s="19" customFormat="1" ht="24.75" customHeight="1"/>
    <row r="86" s="19" customFormat="1" ht="24.75" customHeight="1"/>
    <row r="87" s="19" customFormat="1" ht="24.75" customHeight="1"/>
    <row r="88" s="19" customFormat="1" ht="24.75" customHeight="1"/>
    <row r="89" s="19" customFormat="1" ht="24.75" customHeight="1"/>
    <row r="90" s="19" customFormat="1" ht="24.75" customHeight="1"/>
    <row r="91" s="19" customFormat="1" ht="24.75" customHeight="1"/>
    <row r="92" s="19" customFormat="1" ht="24.75" customHeight="1"/>
    <row r="93" s="19" customFormat="1" ht="24.75" customHeight="1"/>
    <row r="94" s="19" customFormat="1" ht="24.75" customHeight="1"/>
    <row r="95" s="19" customFormat="1" ht="24.75" customHeight="1"/>
    <row r="96" s="19" customFormat="1" ht="24.75" customHeight="1"/>
    <row r="97" s="19" customFormat="1" ht="24.75" customHeight="1"/>
    <row r="98" s="19" customFormat="1" ht="24.75" customHeight="1"/>
    <row r="99" s="19" customFormat="1" ht="24.75" customHeight="1"/>
    <row r="100" s="19" customFormat="1" ht="24.75" customHeight="1"/>
    <row r="101" s="19" customFormat="1" ht="24.75" customHeight="1"/>
    <row r="102" s="19" customFormat="1" ht="24.75" customHeight="1"/>
    <row r="103" s="19" customFormat="1" ht="24.75" customHeight="1"/>
    <row r="104" s="19" customFormat="1" ht="24.75" customHeight="1"/>
    <row r="105" s="19" customFormat="1" ht="24.75" customHeight="1"/>
    <row r="106" s="19" customFormat="1" ht="24.75" customHeight="1"/>
    <row r="107" s="19" customFormat="1" ht="24.75" customHeight="1"/>
    <row r="108" s="19" customFormat="1" ht="24.75" customHeight="1"/>
    <row r="109" s="19" customFormat="1" ht="24.75" customHeight="1"/>
    <row r="110" s="19" customFormat="1" ht="24.75" customHeight="1"/>
    <row r="111" s="19" customFormat="1" ht="24.75" customHeight="1"/>
    <row r="112" s="19" customFormat="1" ht="24.75" customHeight="1"/>
    <row r="113" s="19" customFormat="1" ht="24.75" customHeight="1"/>
    <row r="114" s="19" customFormat="1" ht="24.75" customHeight="1"/>
    <row r="115" s="19" customFormat="1" ht="24.75" customHeight="1"/>
    <row r="116" s="19" customFormat="1" ht="24.75" customHeight="1"/>
    <row r="117" s="19" customFormat="1" ht="24.75" customHeight="1"/>
    <row r="118" s="19" customFormat="1" ht="24.75" customHeight="1"/>
    <row r="119" s="19" customFormat="1" ht="24.75" customHeight="1"/>
    <row r="120" s="19" customFormat="1" ht="24.75" customHeight="1"/>
    <row r="121" s="19" customFormat="1" ht="24.75" customHeight="1"/>
    <row r="122" s="19" customFormat="1" ht="24.75" customHeight="1"/>
    <row r="123" s="19" customFormat="1" ht="24.75" customHeight="1"/>
    <row r="124" s="19" customFormat="1" ht="24.75" customHeight="1"/>
    <row r="125" s="19" customFormat="1" ht="24.75" customHeight="1"/>
    <row r="126" s="19" customFormat="1" ht="24.75" customHeight="1"/>
    <row r="127" s="19" customFormat="1" ht="24.75" customHeight="1"/>
    <row r="128" s="19" customFormat="1" ht="24.75" customHeight="1"/>
    <row r="129" s="19" customFormat="1" ht="24.75" customHeight="1"/>
    <row r="130" s="19" customFormat="1" ht="24.75" customHeight="1"/>
    <row r="131" s="19" customFormat="1" ht="24.75" customHeight="1"/>
    <row r="132" s="19" customFormat="1" ht="24.75" customHeight="1"/>
    <row r="133" s="19" customFormat="1" ht="24.75" customHeight="1"/>
    <row r="134" s="19" customFormat="1" ht="24.75" customHeight="1"/>
    <row r="135" s="19" customFormat="1" ht="24.75" customHeight="1"/>
    <row r="136" s="19" customFormat="1" ht="24.75" customHeight="1"/>
    <row r="137" s="19" customFormat="1" ht="24.75" customHeight="1"/>
    <row r="138" s="19" customFormat="1" ht="24.75" customHeight="1"/>
    <row r="139" s="19" customFormat="1" ht="24.75" customHeight="1"/>
    <row r="140" s="19" customFormat="1" ht="24.75" customHeight="1"/>
    <row r="141" s="19" customFormat="1" ht="24.75" customHeight="1"/>
    <row r="142" s="19" customFormat="1" ht="24.75" customHeight="1"/>
    <row r="143" s="19" customFormat="1" ht="24.75" customHeight="1"/>
    <row r="144" s="19" customFormat="1" ht="24.75" customHeight="1"/>
    <row r="145" s="19" customFormat="1" ht="24.75" customHeight="1"/>
    <row r="146" s="19" customFormat="1" ht="24.75" customHeight="1"/>
    <row r="147" s="19" customFormat="1" ht="24.75" customHeight="1"/>
    <row r="148" s="19" customFormat="1" ht="24.75" customHeight="1"/>
    <row r="149" s="19" customFormat="1" ht="24.75" customHeight="1"/>
    <row r="150" s="19" customFormat="1" ht="24.75" customHeight="1"/>
    <row r="151" s="19" customFormat="1" ht="24.75" customHeight="1"/>
    <row r="152" s="19" customFormat="1" ht="24.75" customHeight="1"/>
    <row r="153" s="19" customFormat="1" ht="24.75" customHeight="1"/>
    <row r="154" s="19" customFormat="1" ht="24.75" customHeight="1"/>
    <row r="155" s="19" customFormat="1" ht="24.75" customHeight="1"/>
    <row r="156" s="19" customFormat="1" ht="24.75" customHeight="1"/>
    <row r="157" s="19" customFormat="1" ht="24.75" customHeight="1"/>
    <row r="158" s="19" customFormat="1" ht="24.75" customHeight="1"/>
    <row r="159" s="19" customFormat="1" ht="24.75" customHeight="1"/>
    <row r="160" s="19" customFormat="1" ht="24.75" customHeight="1"/>
    <row r="161" s="19" customFormat="1" ht="24.75" customHeight="1"/>
    <row r="162" s="19" customFormat="1" ht="24.75" customHeight="1"/>
    <row r="163" s="19" customFormat="1" ht="24.75" customHeight="1"/>
    <row r="164" s="19" customFormat="1" ht="24.75" customHeight="1"/>
    <row r="165" s="19" customFormat="1" ht="24.75" customHeight="1"/>
    <row r="166" s="19" customFormat="1" ht="24.75" customHeight="1"/>
    <row r="167" s="19" customFormat="1" ht="24.75" customHeight="1"/>
    <row r="168" s="19" customFormat="1" ht="24.75" customHeight="1"/>
    <row r="169" s="19" customFormat="1" ht="24.75" customHeight="1"/>
    <row r="170" spans="1:6" ht="24.75" customHeight="1">
      <c r="A170" s="19"/>
      <c r="B170" s="19"/>
      <c r="C170" s="19"/>
      <c r="D170" s="19"/>
      <c r="E170" s="19"/>
      <c r="F170" s="19"/>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sheetData>
  <sheetProtection password="CF6E" sheet="1" autoFilter="0"/>
  <protectedRanges>
    <protectedRange sqref="E15" name="区域1_2_1_1"/>
  </protectedRanges>
  <mergeCells count="5">
    <mergeCell ref="A21:F21"/>
    <mergeCell ref="A1:F1"/>
    <mergeCell ref="A20:E20"/>
    <mergeCell ref="A2:F2"/>
    <mergeCell ref="A3:F3"/>
  </mergeCells>
  <printOptions horizontalCentered="1"/>
  <pageMargins left="0.984251968503937" right="0.7480314960629921"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1"/>
  <dimension ref="A1:IV166"/>
  <sheetViews>
    <sheetView showZeros="0" zoomScaleSheetLayoutView="100" workbookViewId="0" topLeftCell="A1">
      <selection activeCell="A18" sqref="A18"/>
    </sheetView>
  </sheetViews>
  <sheetFormatPr defaultColWidth="9.140625" defaultRowHeight="15"/>
  <cols>
    <col min="1" max="1" width="11.28125" style="22" customWidth="1"/>
    <col min="2" max="2" width="31.28125" style="22" customWidth="1"/>
    <col min="3" max="3" width="24.140625" style="22" customWidth="1"/>
    <col min="4" max="4" width="18.140625" style="22" customWidth="1"/>
    <col min="5" max="16384" width="9.140625" style="22" customWidth="1"/>
  </cols>
  <sheetData>
    <row r="1" spans="1:4" s="7" customFormat="1" ht="33" customHeight="1">
      <c r="A1" s="320" t="s">
        <v>39</v>
      </c>
      <c r="B1" s="320"/>
      <c r="C1" s="320"/>
      <c r="D1" s="320"/>
    </row>
    <row r="2" spans="1:256" s="67" customFormat="1" ht="19.5" customHeight="1">
      <c r="A2" s="351" t="s">
        <v>653</v>
      </c>
      <c r="B2" s="351"/>
      <c r="C2" s="351"/>
      <c r="D2" s="35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pans="1:256" s="67" customFormat="1" ht="19.5" customHeight="1" thickBot="1">
      <c r="A3" s="351" t="s">
        <v>654</v>
      </c>
      <c r="B3" s="351"/>
      <c r="C3" s="351"/>
      <c r="D3" s="351"/>
      <c r="E3" s="91"/>
      <c r="F3" s="91"/>
      <c r="G3" s="91"/>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4" s="19" customFormat="1" ht="33" customHeight="1">
      <c r="A4" s="42" t="s">
        <v>5</v>
      </c>
      <c r="B4" s="43" t="s">
        <v>6</v>
      </c>
      <c r="C4" s="43" t="s">
        <v>7</v>
      </c>
      <c r="D4" s="44" t="s">
        <v>8</v>
      </c>
    </row>
    <row r="5" spans="1:4" s="19" customFormat="1" ht="33" customHeight="1">
      <c r="A5" s="150" t="s">
        <v>204</v>
      </c>
      <c r="B5" s="232" t="s">
        <v>205</v>
      </c>
      <c r="C5" s="40" t="s">
        <v>206</v>
      </c>
      <c r="D5" s="279">
        <v>20000</v>
      </c>
    </row>
    <row r="6" spans="1:4" s="19" customFormat="1" ht="33" customHeight="1">
      <c r="A6" s="150" t="s">
        <v>104</v>
      </c>
      <c r="B6" s="155" t="s">
        <v>657</v>
      </c>
      <c r="C6" s="40" t="s">
        <v>467</v>
      </c>
      <c r="D6" s="279">
        <v>150000</v>
      </c>
    </row>
    <row r="7" spans="1:4" s="19" customFormat="1" ht="33" customHeight="1">
      <c r="A7" s="150" t="s">
        <v>105</v>
      </c>
      <c r="B7" s="155" t="s">
        <v>658</v>
      </c>
      <c r="C7" s="40" t="s">
        <v>468</v>
      </c>
      <c r="D7" s="279">
        <v>200000</v>
      </c>
    </row>
    <row r="8" spans="1:4" s="19" customFormat="1" ht="33" customHeight="1">
      <c r="A8" s="150" t="s">
        <v>106</v>
      </c>
      <c r="B8" s="233" t="s">
        <v>107</v>
      </c>
      <c r="C8" s="235" t="s">
        <v>466</v>
      </c>
      <c r="D8" s="279">
        <v>400000</v>
      </c>
    </row>
    <row r="9" spans="1:4" s="19" customFormat="1" ht="33" customHeight="1">
      <c r="A9" s="150" t="s">
        <v>108</v>
      </c>
      <c r="B9" s="232" t="s">
        <v>109</v>
      </c>
      <c r="C9" s="235" t="s">
        <v>180</v>
      </c>
      <c r="D9" s="279">
        <v>600000</v>
      </c>
    </row>
    <row r="10" spans="1:4" s="19" customFormat="1" ht="33" customHeight="1">
      <c r="A10" s="45" t="s">
        <v>440</v>
      </c>
      <c r="B10" s="5" t="s">
        <v>441</v>
      </c>
      <c r="C10" s="6" t="s">
        <v>469</v>
      </c>
      <c r="D10" s="279">
        <v>800000</v>
      </c>
    </row>
    <row r="11" spans="1:4" s="19" customFormat="1" ht="33" customHeight="1">
      <c r="A11" s="25"/>
      <c r="B11" s="21"/>
      <c r="C11" s="11"/>
      <c r="D11" s="279"/>
    </row>
    <row r="12" spans="1:4" s="19" customFormat="1" ht="33" customHeight="1">
      <c r="A12" s="45"/>
      <c r="B12" s="5"/>
      <c r="C12" s="6"/>
      <c r="D12" s="280"/>
    </row>
    <row r="13" spans="1:4" s="19" customFormat="1" ht="33" customHeight="1">
      <c r="A13" s="25"/>
      <c r="B13" s="21"/>
      <c r="C13" s="11"/>
      <c r="D13" s="280"/>
    </row>
    <row r="14" spans="1:4" s="19" customFormat="1" ht="33" customHeight="1">
      <c r="A14" s="46"/>
      <c r="B14" s="20"/>
      <c r="C14" s="235"/>
      <c r="D14" s="280"/>
    </row>
    <row r="15" spans="1:4" s="19" customFormat="1" ht="33" customHeight="1">
      <c r="A15" s="45"/>
      <c r="B15" s="5"/>
      <c r="C15" s="6"/>
      <c r="D15" s="47"/>
    </row>
    <row r="16" spans="1:4" s="19" customFormat="1" ht="33" customHeight="1" thickBot="1">
      <c r="A16" s="354" t="s">
        <v>40</v>
      </c>
      <c r="B16" s="355"/>
      <c r="C16" s="355"/>
      <c r="D16" s="281">
        <f>SUM(D5:D15)</f>
        <v>2170000</v>
      </c>
    </row>
    <row r="17" spans="1:256" s="19" customFormat="1" ht="24.75" customHeight="1">
      <c r="A17" s="346" t="s">
        <v>832</v>
      </c>
      <c r="B17" s="347"/>
      <c r="C17" s="347"/>
      <c r="D17" s="34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row>
    <row r="18" s="19" customFormat="1" ht="24.75" customHeight="1"/>
    <row r="19" s="19" customFormat="1" ht="24.75" customHeight="1"/>
    <row r="20" s="19" customFormat="1" ht="24.75" customHeight="1"/>
    <row r="21" s="19" customFormat="1" ht="24.75" customHeight="1"/>
    <row r="22" s="19" customFormat="1" ht="24.75" customHeight="1"/>
    <row r="23" s="19" customFormat="1" ht="24.75" customHeight="1"/>
    <row r="24" s="19" customFormat="1" ht="24.75" customHeight="1"/>
    <row r="25" s="19" customFormat="1" ht="24.75" customHeight="1"/>
    <row r="26" s="19" customFormat="1" ht="24.75" customHeight="1"/>
    <row r="27" s="19" customFormat="1" ht="24.75" customHeight="1"/>
    <row r="28" s="19" customFormat="1" ht="24.75" customHeight="1"/>
    <row r="29" s="19" customFormat="1" ht="24.75" customHeight="1"/>
    <row r="30" s="19" customFormat="1" ht="24.75" customHeight="1"/>
    <row r="31" s="19" customFormat="1" ht="24.75" customHeight="1"/>
    <row r="32" s="19" customFormat="1" ht="24.75" customHeight="1"/>
    <row r="33" s="19" customFormat="1" ht="24.75" customHeight="1"/>
    <row r="34" s="19" customFormat="1" ht="24.75" customHeight="1"/>
    <row r="35" s="19" customFormat="1" ht="24.75" customHeight="1"/>
    <row r="36" s="19" customFormat="1" ht="24.75" customHeight="1"/>
    <row r="37" s="19" customFormat="1" ht="24.75" customHeight="1"/>
    <row r="38" s="19" customFormat="1" ht="24.75" customHeight="1"/>
    <row r="39" s="19" customFormat="1" ht="24.75" customHeight="1"/>
    <row r="40" s="19" customFormat="1" ht="24.75" customHeight="1"/>
    <row r="41" s="19" customFormat="1" ht="24.75" customHeight="1"/>
    <row r="42" s="19" customFormat="1" ht="24.75" customHeight="1"/>
    <row r="43" s="19" customFormat="1" ht="24.75" customHeight="1"/>
    <row r="44" s="19" customFormat="1" ht="24.75" customHeight="1"/>
    <row r="45" s="19" customFormat="1" ht="24.75" customHeight="1"/>
    <row r="46" s="19" customFormat="1" ht="24.75" customHeight="1"/>
    <row r="47" s="19" customFormat="1" ht="24.75" customHeight="1"/>
    <row r="48" s="19" customFormat="1" ht="24.75" customHeight="1"/>
    <row r="49" s="19" customFormat="1" ht="24.75" customHeight="1"/>
    <row r="50" s="19" customFormat="1" ht="24.75" customHeight="1"/>
    <row r="51" s="19" customFormat="1" ht="24.75" customHeight="1"/>
    <row r="52" s="19" customFormat="1" ht="24.75" customHeight="1"/>
    <row r="53" s="19" customFormat="1" ht="24.75" customHeight="1"/>
    <row r="54" s="19" customFormat="1" ht="24.75" customHeight="1"/>
    <row r="55" s="19" customFormat="1" ht="24.75" customHeight="1"/>
    <row r="56" s="19" customFormat="1" ht="24.75" customHeight="1"/>
    <row r="57" s="19" customFormat="1" ht="24.75" customHeight="1"/>
    <row r="58" s="19" customFormat="1" ht="24.75" customHeight="1"/>
    <row r="59" s="19" customFormat="1" ht="24.75" customHeight="1"/>
    <row r="60" s="19" customFormat="1" ht="24.75" customHeight="1"/>
    <row r="61" s="19" customFormat="1" ht="24.75" customHeight="1"/>
    <row r="62" s="19" customFormat="1" ht="24.75" customHeight="1"/>
    <row r="63" s="19" customFormat="1" ht="24.75" customHeight="1"/>
    <row r="64" s="19" customFormat="1" ht="24.75" customHeight="1"/>
    <row r="65" s="19" customFormat="1" ht="24.75" customHeight="1"/>
    <row r="66" s="19" customFormat="1" ht="24.75" customHeight="1"/>
    <row r="67" s="19" customFormat="1" ht="24.75" customHeight="1"/>
    <row r="68" s="19" customFormat="1" ht="24.75" customHeight="1"/>
    <row r="69" s="19" customFormat="1" ht="24.75" customHeight="1"/>
    <row r="70" s="19" customFormat="1" ht="24.75" customHeight="1"/>
    <row r="71" s="19" customFormat="1" ht="24.75" customHeight="1"/>
    <row r="72" s="19" customFormat="1" ht="24.75" customHeight="1"/>
    <row r="73" s="19" customFormat="1" ht="24.75" customHeight="1"/>
    <row r="74" s="19" customFormat="1" ht="24.75" customHeight="1"/>
    <row r="75" s="19" customFormat="1" ht="24.75" customHeight="1"/>
    <row r="76" s="19" customFormat="1" ht="24.75" customHeight="1"/>
    <row r="77" s="19" customFormat="1" ht="24.75" customHeight="1"/>
    <row r="78" s="19" customFormat="1" ht="24.75" customHeight="1"/>
    <row r="79" s="19" customFormat="1" ht="24.75" customHeight="1"/>
    <row r="80" s="19" customFormat="1" ht="24.75" customHeight="1"/>
    <row r="81" s="19" customFormat="1" ht="24.75" customHeight="1"/>
    <row r="82" s="19" customFormat="1" ht="24.75" customHeight="1"/>
    <row r="83" s="19" customFormat="1" ht="24.75" customHeight="1"/>
    <row r="84" s="19" customFormat="1" ht="24.75" customHeight="1"/>
    <row r="85" s="19" customFormat="1" ht="24.75" customHeight="1"/>
    <row r="86" s="19" customFormat="1" ht="24.75" customHeight="1"/>
    <row r="87" s="19" customFormat="1" ht="24.75" customHeight="1"/>
    <row r="88" s="19" customFormat="1" ht="24.75" customHeight="1"/>
    <row r="89" s="19" customFormat="1" ht="24.75" customHeight="1"/>
    <row r="90" s="19" customFormat="1" ht="24.75" customHeight="1"/>
    <row r="91" s="19" customFormat="1" ht="24.75" customHeight="1"/>
    <row r="92" s="19" customFormat="1" ht="24.75" customHeight="1"/>
    <row r="93" s="19" customFormat="1" ht="24.75" customHeight="1"/>
    <row r="94" s="19" customFormat="1" ht="24.75" customHeight="1"/>
    <row r="95" s="19" customFormat="1" ht="24.75" customHeight="1"/>
    <row r="96" s="19" customFormat="1" ht="24.75" customHeight="1"/>
    <row r="97" s="19" customFormat="1" ht="24.75" customHeight="1"/>
    <row r="98" s="19" customFormat="1" ht="24.75" customHeight="1"/>
    <row r="99" s="19" customFormat="1" ht="24.75" customHeight="1"/>
    <row r="100" s="19" customFormat="1" ht="24.75" customHeight="1"/>
    <row r="101" s="19" customFormat="1" ht="24.75" customHeight="1"/>
    <row r="102" s="19" customFormat="1" ht="24.75" customHeight="1"/>
    <row r="103" s="19" customFormat="1" ht="24.75" customHeight="1"/>
    <row r="104" s="19" customFormat="1" ht="24.75" customHeight="1"/>
    <row r="105" s="19" customFormat="1" ht="24.75" customHeight="1"/>
    <row r="106" s="19" customFormat="1" ht="24.75" customHeight="1"/>
    <row r="107" s="19" customFormat="1" ht="24.75" customHeight="1"/>
    <row r="108" s="19" customFormat="1" ht="24.75" customHeight="1"/>
    <row r="109" s="19" customFormat="1" ht="24.75" customHeight="1"/>
    <row r="110" s="19" customFormat="1" ht="24.75" customHeight="1"/>
    <row r="111" s="19" customFormat="1" ht="24.75" customHeight="1"/>
    <row r="112" s="19" customFormat="1" ht="24.75" customHeight="1"/>
    <row r="113" s="19" customFormat="1" ht="24.75" customHeight="1"/>
    <row r="114" s="19" customFormat="1" ht="24.75" customHeight="1"/>
    <row r="115" s="19" customFormat="1" ht="24.75" customHeight="1"/>
    <row r="116" s="19" customFormat="1" ht="24.75" customHeight="1"/>
    <row r="117" s="19" customFormat="1" ht="24.75" customHeight="1"/>
    <row r="118" s="19" customFormat="1" ht="24.75" customHeight="1"/>
    <row r="119" s="19" customFormat="1" ht="24.75" customHeight="1"/>
    <row r="120" s="19" customFormat="1" ht="24.75" customHeight="1"/>
    <row r="121" s="19" customFormat="1" ht="24.75" customHeight="1"/>
    <row r="122" s="19" customFormat="1" ht="24.75" customHeight="1"/>
    <row r="123" s="19" customFormat="1" ht="24.75" customHeight="1"/>
    <row r="124" s="19" customFormat="1" ht="24.75" customHeight="1"/>
    <row r="125" s="19" customFormat="1" ht="24.75" customHeight="1"/>
    <row r="126" s="19" customFormat="1" ht="24.75" customHeight="1"/>
    <row r="127" s="19" customFormat="1" ht="24.75" customHeight="1"/>
    <row r="128" s="19" customFormat="1" ht="24.75" customHeight="1"/>
    <row r="129" s="19" customFormat="1" ht="24.75" customHeight="1"/>
    <row r="130" s="19" customFormat="1" ht="24.75" customHeight="1"/>
    <row r="131" s="19" customFormat="1" ht="24.75" customHeight="1"/>
    <row r="132" s="19" customFormat="1" ht="24.75" customHeight="1"/>
    <row r="133" s="19" customFormat="1" ht="24.75" customHeight="1"/>
    <row r="134" s="19" customFormat="1" ht="24.75" customHeight="1"/>
    <row r="135" s="19" customFormat="1" ht="24.75" customHeight="1"/>
    <row r="136" s="19" customFormat="1" ht="24.75" customHeight="1"/>
    <row r="137" s="19" customFormat="1" ht="24.75" customHeight="1"/>
    <row r="138" s="19" customFormat="1" ht="24.75" customHeight="1"/>
    <row r="139" s="19" customFormat="1" ht="24.75" customHeight="1"/>
    <row r="140" s="19" customFormat="1" ht="24.75" customHeight="1"/>
    <row r="141" s="19" customFormat="1" ht="24.75" customHeight="1"/>
    <row r="142" s="19" customFormat="1" ht="24.75" customHeight="1"/>
    <row r="143" s="19" customFormat="1" ht="24.75" customHeight="1"/>
    <row r="144" s="19" customFormat="1" ht="24.75" customHeight="1"/>
    <row r="145" s="19" customFormat="1" ht="24.75" customHeight="1"/>
    <row r="146" s="19" customFormat="1" ht="24.75" customHeight="1"/>
    <row r="147" s="19" customFormat="1" ht="24.75" customHeight="1"/>
    <row r="148" s="19" customFormat="1" ht="24.75" customHeight="1"/>
    <row r="149" s="19" customFormat="1" ht="24.75" customHeight="1"/>
    <row r="150" s="19" customFormat="1" ht="24.75" customHeight="1"/>
    <row r="151" s="19" customFormat="1" ht="24.75" customHeight="1"/>
    <row r="152" s="19" customFormat="1" ht="24.75" customHeight="1"/>
    <row r="153" s="19" customFormat="1" ht="24.75" customHeight="1"/>
    <row r="154" s="19" customFormat="1" ht="24.75" customHeight="1"/>
    <row r="155" s="19" customFormat="1" ht="24.75" customHeight="1"/>
    <row r="156" s="19" customFormat="1" ht="24.75" customHeight="1"/>
    <row r="157" s="19" customFormat="1" ht="24.75" customHeight="1"/>
    <row r="158" s="19" customFormat="1" ht="24.75" customHeight="1"/>
    <row r="159" s="19" customFormat="1" ht="24.75" customHeight="1"/>
    <row r="160" s="19" customFormat="1" ht="24.75" customHeight="1"/>
    <row r="161" s="19" customFormat="1" ht="24.75" customHeight="1"/>
    <row r="162" s="19" customFormat="1" ht="24.75" customHeight="1"/>
    <row r="163" s="19" customFormat="1" ht="24.75" customHeight="1"/>
    <row r="164" s="19" customFormat="1" ht="24.75" customHeight="1"/>
    <row r="165" s="19" customFormat="1" ht="24.75" customHeight="1"/>
    <row r="166" spans="1:4" ht="24.75" customHeight="1">
      <c r="A166" s="19"/>
      <c r="B166" s="19"/>
      <c r="C166" s="19"/>
      <c r="D166" s="19"/>
    </row>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sheetData>
  <sheetProtection password="CF6E" sheet="1" autoFilter="0"/>
  <protectedRanges>
    <protectedRange sqref="D14" name="区域1_2_1_1"/>
  </protectedRanges>
  <mergeCells count="5">
    <mergeCell ref="A17:D17"/>
    <mergeCell ref="A16:C16"/>
    <mergeCell ref="A1:D1"/>
    <mergeCell ref="A2:D2"/>
    <mergeCell ref="A3:D3"/>
  </mergeCell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2"/>
  <dimension ref="A1:D39"/>
  <sheetViews>
    <sheetView zoomScalePageLayoutView="0" workbookViewId="0" topLeftCell="A25">
      <selection activeCell="A40" sqref="A40"/>
    </sheetView>
  </sheetViews>
  <sheetFormatPr defaultColWidth="9.140625" defaultRowHeight="15"/>
  <cols>
    <col min="1" max="1" width="5.140625" style="236" customWidth="1"/>
    <col min="2" max="2" width="11.28125" style="236" customWidth="1"/>
    <col min="3" max="3" width="53.57421875" style="236" customWidth="1"/>
    <col min="4" max="4" width="13.8515625" style="236" customWidth="1"/>
    <col min="5" max="16384" width="9.00390625" style="236" customWidth="1"/>
  </cols>
  <sheetData>
    <row r="1" spans="1:4" ht="34.5" customHeight="1">
      <c r="A1" s="356" t="s">
        <v>600</v>
      </c>
      <c r="B1" s="356"/>
      <c r="C1" s="356"/>
      <c r="D1" s="356"/>
    </row>
    <row r="2" spans="1:4" s="237" customFormat="1" ht="19.5" customHeight="1">
      <c r="A2" s="357" t="s">
        <v>656</v>
      </c>
      <c r="B2" s="357"/>
      <c r="C2" s="358"/>
      <c r="D2" s="358"/>
    </row>
    <row r="3" spans="1:4" s="237" customFormat="1" ht="14.25" customHeight="1" thickBot="1">
      <c r="A3" s="359" t="s">
        <v>601</v>
      </c>
      <c r="B3" s="359"/>
      <c r="C3" s="359"/>
      <c r="D3" s="359"/>
    </row>
    <row r="4" spans="1:4" s="237" customFormat="1" ht="24" customHeight="1">
      <c r="A4" s="238" t="s">
        <v>602</v>
      </c>
      <c r="B4" s="239" t="s">
        <v>603</v>
      </c>
      <c r="C4" s="239" t="s">
        <v>604</v>
      </c>
      <c r="D4" s="240" t="s">
        <v>605</v>
      </c>
    </row>
    <row r="5" spans="1:4" s="237" customFormat="1" ht="59.25" customHeight="1">
      <c r="A5" s="360">
        <v>1</v>
      </c>
      <c r="B5" s="361" t="s">
        <v>606</v>
      </c>
      <c r="C5" s="241" t="s">
        <v>607</v>
      </c>
      <c r="D5" s="242"/>
    </row>
    <row r="6" spans="1:4" s="237" customFormat="1" ht="42" customHeight="1">
      <c r="A6" s="360"/>
      <c r="B6" s="361"/>
      <c r="C6" s="241" t="s">
        <v>608</v>
      </c>
      <c r="D6" s="242"/>
    </row>
    <row r="7" spans="1:4" s="237" customFormat="1" ht="21.75" customHeight="1">
      <c r="A7" s="360"/>
      <c r="B7" s="361"/>
      <c r="C7" s="241" t="s">
        <v>609</v>
      </c>
      <c r="D7" s="242"/>
    </row>
    <row r="8" spans="1:4" s="237" customFormat="1" ht="30.75" customHeight="1">
      <c r="A8" s="360"/>
      <c r="B8" s="361"/>
      <c r="C8" s="241" t="s">
        <v>610</v>
      </c>
      <c r="D8" s="242"/>
    </row>
    <row r="9" spans="1:4" s="237" customFormat="1" ht="43.5" customHeight="1">
      <c r="A9" s="360"/>
      <c r="B9" s="361"/>
      <c r="C9" s="241" t="s">
        <v>611</v>
      </c>
      <c r="D9" s="242"/>
    </row>
    <row r="10" spans="1:4" s="237" customFormat="1" ht="31.5" customHeight="1">
      <c r="A10" s="360"/>
      <c r="B10" s="361"/>
      <c r="C10" s="241" t="s">
        <v>612</v>
      </c>
      <c r="D10" s="242"/>
    </row>
    <row r="11" spans="1:4" s="237" customFormat="1" ht="68.25" customHeight="1">
      <c r="A11" s="360">
        <v>2</v>
      </c>
      <c r="B11" s="361" t="s">
        <v>613</v>
      </c>
      <c r="C11" s="241" t="s">
        <v>614</v>
      </c>
      <c r="D11" s="242"/>
    </row>
    <row r="12" spans="1:4" s="237" customFormat="1" ht="42.75" customHeight="1">
      <c r="A12" s="360"/>
      <c r="B12" s="361"/>
      <c r="C12" s="241" t="s">
        <v>615</v>
      </c>
      <c r="D12" s="242"/>
    </row>
    <row r="13" spans="1:4" s="237" customFormat="1" ht="43.5" customHeight="1">
      <c r="A13" s="360">
        <v>3</v>
      </c>
      <c r="B13" s="361" t="s">
        <v>616</v>
      </c>
      <c r="C13" s="241" t="s">
        <v>617</v>
      </c>
      <c r="D13" s="242"/>
    </row>
    <row r="14" spans="1:4" s="237" customFormat="1" ht="31.5" customHeight="1">
      <c r="A14" s="360"/>
      <c r="B14" s="361"/>
      <c r="C14" s="241" t="s">
        <v>618</v>
      </c>
      <c r="D14" s="242"/>
    </row>
    <row r="15" spans="1:4" s="237" customFormat="1" ht="31.5" customHeight="1">
      <c r="A15" s="360"/>
      <c r="B15" s="361"/>
      <c r="C15" s="241" t="s">
        <v>619</v>
      </c>
      <c r="D15" s="242"/>
    </row>
    <row r="16" spans="1:4" s="237" customFormat="1" ht="39" customHeight="1">
      <c r="A16" s="360">
        <v>4</v>
      </c>
      <c r="B16" s="361" t="s">
        <v>620</v>
      </c>
      <c r="C16" s="241" t="s">
        <v>621</v>
      </c>
      <c r="D16" s="242"/>
    </row>
    <row r="17" spans="1:4" s="237" customFormat="1" ht="40.5" customHeight="1">
      <c r="A17" s="360"/>
      <c r="B17" s="361"/>
      <c r="C17" s="241" t="s">
        <v>622</v>
      </c>
      <c r="D17" s="242"/>
    </row>
    <row r="18" spans="1:4" s="237" customFormat="1" ht="45.75" customHeight="1" thickBot="1">
      <c r="A18" s="362"/>
      <c r="B18" s="363"/>
      <c r="C18" s="243" t="s">
        <v>623</v>
      </c>
      <c r="D18" s="244"/>
    </row>
    <row r="19" spans="1:4" ht="24.75" customHeight="1">
      <c r="A19" s="364" t="s">
        <v>833</v>
      </c>
      <c r="B19" s="365"/>
      <c r="C19" s="365"/>
      <c r="D19" s="365"/>
    </row>
    <row r="20" spans="1:4" ht="34.5" customHeight="1">
      <c r="A20" s="356" t="s">
        <v>624</v>
      </c>
      <c r="B20" s="356"/>
      <c r="C20" s="356"/>
      <c r="D20" s="356"/>
    </row>
    <row r="21" spans="1:4" s="237" customFormat="1" ht="19.5" customHeight="1">
      <c r="A21" s="357" t="s">
        <v>656</v>
      </c>
      <c r="B21" s="357"/>
      <c r="C21" s="358"/>
      <c r="D21" s="358"/>
    </row>
    <row r="22" spans="1:4" s="237" customFormat="1" ht="22.5" customHeight="1" thickBot="1">
      <c r="A22" s="359" t="s">
        <v>625</v>
      </c>
      <c r="B22" s="359"/>
      <c r="C22" s="359"/>
      <c r="D22" s="359"/>
    </row>
    <row r="23" spans="1:4" s="237" customFormat="1" ht="24" customHeight="1">
      <c r="A23" s="245" t="s">
        <v>626</v>
      </c>
      <c r="B23" s="246" t="s">
        <v>627</v>
      </c>
      <c r="C23" s="246" t="s">
        <v>628</v>
      </c>
      <c r="D23" s="240" t="s">
        <v>629</v>
      </c>
    </row>
    <row r="24" spans="1:4" s="237" customFormat="1" ht="44.25" customHeight="1">
      <c r="A24" s="366">
        <v>4</v>
      </c>
      <c r="B24" s="361" t="s">
        <v>620</v>
      </c>
      <c r="C24" s="241" t="s">
        <v>630</v>
      </c>
      <c r="D24" s="242"/>
    </row>
    <row r="25" spans="1:4" s="237" customFormat="1" ht="32.25" customHeight="1">
      <c r="A25" s="367"/>
      <c r="B25" s="361"/>
      <c r="C25" s="241" t="s">
        <v>631</v>
      </c>
      <c r="D25" s="242"/>
    </row>
    <row r="26" spans="1:4" s="237" customFormat="1" ht="44.25" customHeight="1">
      <c r="A26" s="360">
        <v>5</v>
      </c>
      <c r="B26" s="361" t="s">
        <v>632</v>
      </c>
      <c r="C26" s="247" t="s">
        <v>633</v>
      </c>
      <c r="D26" s="242"/>
    </row>
    <row r="27" spans="1:4" s="237" customFormat="1" ht="39.75" customHeight="1">
      <c r="A27" s="360"/>
      <c r="B27" s="361"/>
      <c r="C27" s="248" t="s">
        <v>634</v>
      </c>
      <c r="D27" s="242"/>
    </row>
    <row r="28" spans="1:4" s="237" customFormat="1" ht="33" customHeight="1">
      <c r="A28" s="373">
        <v>6</v>
      </c>
      <c r="B28" s="375" t="s">
        <v>635</v>
      </c>
      <c r="C28" s="247" t="s">
        <v>636</v>
      </c>
      <c r="D28" s="242"/>
    </row>
    <row r="29" spans="1:4" s="237" customFormat="1" ht="24" customHeight="1">
      <c r="A29" s="374"/>
      <c r="B29" s="376"/>
      <c r="C29" s="247" t="s">
        <v>637</v>
      </c>
      <c r="D29" s="242"/>
    </row>
    <row r="30" spans="1:4" s="237" customFormat="1" ht="66" customHeight="1">
      <c r="A30" s="256">
        <v>7</v>
      </c>
      <c r="B30" s="257" t="s">
        <v>638</v>
      </c>
      <c r="C30" s="247" t="s">
        <v>639</v>
      </c>
      <c r="D30" s="242"/>
    </row>
    <row r="31" spans="1:4" s="237" customFormat="1" ht="40.5" customHeight="1">
      <c r="A31" s="373">
        <v>8</v>
      </c>
      <c r="B31" s="375" t="s">
        <v>640</v>
      </c>
      <c r="C31" s="247" t="s">
        <v>641</v>
      </c>
      <c r="D31" s="242"/>
    </row>
    <row r="32" spans="1:4" s="237" customFormat="1" ht="41.25" customHeight="1">
      <c r="A32" s="374"/>
      <c r="B32" s="376"/>
      <c r="C32" s="247" t="s">
        <v>642</v>
      </c>
      <c r="D32" s="242"/>
    </row>
    <row r="33" spans="1:4" s="237" customFormat="1" ht="27.75" customHeight="1">
      <c r="A33" s="373">
        <v>9</v>
      </c>
      <c r="B33" s="375" t="s">
        <v>643</v>
      </c>
      <c r="C33" s="247" t="s">
        <v>644</v>
      </c>
      <c r="D33" s="242"/>
    </row>
    <row r="34" spans="1:4" s="237" customFormat="1" ht="29.25" customHeight="1">
      <c r="A34" s="377"/>
      <c r="B34" s="378"/>
      <c r="C34" s="247" t="s">
        <v>645</v>
      </c>
      <c r="D34" s="242"/>
    </row>
    <row r="35" spans="1:4" s="237" customFormat="1" ht="30.75" customHeight="1">
      <c r="A35" s="374"/>
      <c r="B35" s="376"/>
      <c r="C35" s="247" t="s">
        <v>646</v>
      </c>
      <c r="D35" s="242"/>
    </row>
    <row r="36" spans="1:4" s="237" customFormat="1" ht="39.75" customHeight="1">
      <c r="A36" s="360" t="s">
        <v>647</v>
      </c>
      <c r="B36" s="368"/>
      <c r="C36" s="249"/>
      <c r="D36" s="250">
        <f>SUM(D5:D18)+SUM(D24:D35)</f>
        <v>0</v>
      </c>
    </row>
    <row r="37" spans="1:4" s="237" customFormat="1" ht="39.75" customHeight="1">
      <c r="A37" s="369" t="s">
        <v>648</v>
      </c>
      <c r="B37" s="361"/>
      <c r="C37" s="249" t="s">
        <v>649</v>
      </c>
      <c r="D37" s="251"/>
    </row>
    <row r="38" spans="1:4" s="237" customFormat="1" ht="39.75" customHeight="1" thickBot="1">
      <c r="A38" s="362" t="s">
        <v>650</v>
      </c>
      <c r="B38" s="370"/>
      <c r="C38" s="252">
        <v>0.015</v>
      </c>
      <c r="D38" s="253">
        <f>ROUND(D37*1.5/100,0)</f>
        <v>0</v>
      </c>
    </row>
    <row r="39" spans="1:4" ht="24.75" customHeight="1">
      <c r="A39" s="371" t="s">
        <v>834</v>
      </c>
      <c r="B39" s="372"/>
      <c r="C39" s="372"/>
      <c r="D39" s="372"/>
    </row>
  </sheetData>
  <sheetProtection password="CF6E" sheet="1" formatCells="0"/>
  <mergeCells count="29">
    <mergeCell ref="A36:B36"/>
    <mergeCell ref="A37:B37"/>
    <mergeCell ref="A38:B38"/>
    <mergeCell ref="A39:D39"/>
    <mergeCell ref="A28:A29"/>
    <mergeCell ref="B28:B29"/>
    <mergeCell ref="A31:A32"/>
    <mergeCell ref="B31:B32"/>
    <mergeCell ref="A33:A35"/>
    <mergeCell ref="B33:B35"/>
    <mergeCell ref="A21:D21"/>
    <mergeCell ref="A22:D22"/>
    <mergeCell ref="A24:A25"/>
    <mergeCell ref="B24:B25"/>
    <mergeCell ref="A26:A27"/>
    <mergeCell ref="B26:B27"/>
    <mergeCell ref="A13:A15"/>
    <mergeCell ref="B13:B15"/>
    <mergeCell ref="A16:A18"/>
    <mergeCell ref="B16:B18"/>
    <mergeCell ref="A19:D19"/>
    <mergeCell ref="A20:D20"/>
    <mergeCell ref="A1:D1"/>
    <mergeCell ref="A2:D2"/>
    <mergeCell ref="A3:D3"/>
    <mergeCell ref="A5:A10"/>
    <mergeCell ref="B5:B10"/>
    <mergeCell ref="A11:A12"/>
    <mergeCell ref="B11:B12"/>
  </mergeCells>
  <printOptions/>
  <pageMargins left="0.7" right="0.7" top="0.75" bottom="0.75" header="0.3" footer="0.3"/>
  <pageSetup horizontalDpi="600" verticalDpi="600" orientation="portrait" paperSize="9" r:id="rId1"/>
  <rowBreaks count="1" manualBreakCount="1">
    <brk id="19" max="255" man="1"/>
  </rowBreaks>
</worksheet>
</file>

<file path=xl/worksheets/sheet2.xml><?xml version="1.0" encoding="utf-8"?>
<worksheet xmlns="http://schemas.openxmlformats.org/spreadsheetml/2006/main" xmlns:r="http://schemas.openxmlformats.org/officeDocument/2006/relationships">
  <sheetPr codeName="Sheet2"/>
  <dimension ref="A1:IV23"/>
  <sheetViews>
    <sheetView showZeros="0" zoomScaleSheetLayoutView="100" workbookViewId="0" topLeftCell="A1">
      <selection activeCell="B6" sqref="B6"/>
    </sheetView>
  </sheetViews>
  <sheetFormatPr defaultColWidth="9.140625" defaultRowHeight="15"/>
  <cols>
    <col min="1" max="1" width="30.57421875" style="68" customWidth="1"/>
    <col min="2" max="2" width="25.7109375" style="68" customWidth="1"/>
    <col min="3" max="3" width="25.421875" style="68" customWidth="1"/>
    <col min="4" max="16384" width="9.00390625" style="68" customWidth="1"/>
  </cols>
  <sheetData>
    <row r="1" spans="1:3" ht="33" customHeight="1">
      <c r="A1" s="286" t="s">
        <v>573</v>
      </c>
      <c r="B1" s="286"/>
      <c r="C1" s="286"/>
    </row>
    <row r="2" spans="1:256" ht="19.5" customHeight="1">
      <c r="A2" s="287" t="s">
        <v>577</v>
      </c>
      <c r="B2" s="287"/>
      <c r="C2" s="287"/>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pans="1:256" ht="19.5" customHeight="1" thickBot="1">
      <c r="A3" s="288" t="s">
        <v>584</v>
      </c>
      <c r="B3" s="288"/>
      <c r="C3" s="288"/>
      <c r="D3" s="69"/>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s="262" customFormat="1" ht="36.75" customHeight="1">
      <c r="A4" s="258" t="s">
        <v>60</v>
      </c>
      <c r="B4" s="259" t="s">
        <v>61</v>
      </c>
      <c r="C4" s="260" t="s">
        <v>62</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row>
    <row r="5" spans="1:256" ht="36.75" customHeight="1">
      <c r="A5" s="74" t="s">
        <v>574</v>
      </c>
      <c r="B5" s="75">
        <f>'计日工汇总表'!F8</f>
        <v>0</v>
      </c>
      <c r="C5" s="76"/>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36.75" customHeight="1">
      <c r="A6" s="74" t="s">
        <v>575</v>
      </c>
      <c r="B6" s="75">
        <f>'计日工汇总表'!F20</f>
        <v>0</v>
      </c>
      <c r="C6" s="76"/>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36.75" customHeight="1">
      <c r="A7" s="74" t="s">
        <v>202</v>
      </c>
      <c r="B7" s="75">
        <f>'计日工汇总表'!F26</f>
        <v>0</v>
      </c>
      <c r="C7" s="76"/>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36.75" customHeight="1" thickBot="1">
      <c r="A8" s="263" t="s">
        <v>576</v>
      </c>
      <c r="B8" s="78">
        <f>SUM(B5:B7)</f>
        <v>0</v>
      </c>
      <c r="C8" s="79"/>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30" customHeight="1">
      <c r="A9" s="290" t="s">
        <v>830</v>
      </c>
      <c r="B9" s="290"/>
      <c r="C9" s="290"/>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3" ht="14.25">
      <c r="A10" s="264"/>
      <c r="B10" s="264"/>
      <c r="C10" s="264"/>
    </row>
    <row r="11" spans="1:3" ht="14.25">
      <c r="A11" s="264"/>
      <c r="B11" s="264"/>
      <c r="C11" s="264"/>
    </row>
    <row r="12" spans="1:3" ht="14.25">
      <c r="A12" s="264"/>
      <c r="B12" s="264"/>
      <c r="C12" s="264"/>
    </row>
    <row r="13" spans="1:3" ht="14.25">
      <c r="A13" s="264"/>
      <c r="B13" s="264"/>
      <c r="C13" s="264"/>
    </row>
    <row r="14" spans="1:3" ht="14.25">
      <c r="A14" s="264"/>
      <c r="B14" s="264"/>
      <c r="C14" s="264"/>
    </row>
    <row r="15" spans="1:3" ht="14.25">
      <c r="A15" s="264"/>
      <c r="B15" s="264"/>
      <c r="C15" s="264"/>
    </row>
    <row r="16" spans="1:3" ht="14.25">
      <c r="A16" s="264"/>
      <c r="B16" s="264"/>
      <c r="C16" s="264"/>
    </row>
    <row r="17" spans="1:3" ht="14.25">
      <c r="A17" s="264"/>
      <c r="B17" s="264"/>
      <c r="C17" s="264"/>
    </row>
    <row r="18" spans="1:3" ht="14.25">
      <c r="A18" s="264"/>
      <c r="B18" s="264"/>
      <c r="C18" s="264"/>
    </row>
    <row r="19" spans="1:3" ht="14.25">
      <c r="A19" s="264"/>
      <c r="B19" s="264"/>
      <c r="C19" s="264"/>
    </row>
    <row r="20" spans="1:3" ht="14.25">
      <c r="A20" s="264"/>
      <c r="B20" s="264"/>
      <c r="C20" s="264"/>
    </row>
    <row r="21" spans="1:3" ht="14.25">
      <c r="A21" s="264"/>
      <c r="B21" s="264"/>
      <c r="C21" s="264"/>
    </row>
    <row r="22" spans="1:3" ht="14.25">
      <c r="A22" s="289"/>
      <c r="B22" s="289"/>
      <c r="C22" s="289"/>
    </row>
    <row r="23" spans="1:3" ht="14.25">
      <c r="A23" s="289"/>
      <c r="B23" s="289"/>
      <c r="C23" s="289"/>
    </row>
  </sheetData>
  <sheetProtection password="CF6E" sheet="1"/>
  <mergeCells count="6">
    <mergeCell ref="A1:C1"/>
    <mergeCell ref="A2:C2"/>
    <mergeCell ref="A3:C3"/>
    <mergeCell ref="A22:C22"/>
    <mergeCell ref="A23:C23"/>
    <mergeCell ref="A9:C9"/>
  </mergeCells>
  <printOptions/>
  <pageMargins left="1.01" right="0.7" top="0.75" bottom="0.75" header="0.3" footer="0.3"/>
  <pageSetup horizontalDpi="600" verticalDpi="600"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IV19"/>
  <sheetViews>
    <sheetView showZeros="0" zoomScaleSheetLayoutView="100" workbookViewId="0" topLeftCell="A1">
      <selection activeCell="B13" sqref="B13"/>
    </sheetView>
  </sheetViews>
  <sheetFormatPr defaultColWidth="9.140625" defaultRowHeight="15"/>
  <cols>
    <col min="1" max="1" width="30.57421875" style="126" customWidth="1"/>
    <col min="2" max="3" width="25.57421875" style="126" customWidth="1"/>
    <col min="4" max="4" width="18.57421875" style="126" customWidth="1"/>
    <col min="5" max="16384" width="9.00390625" style="126" customWidth="1"/>
  </cols>
  <sheetData>
    <row r="1" spans="1:256" ht="33" customHeight="1">
      <c r="A1" s="291" t="s">
        <v>580</v>
      </c>
      <c r="B1" s="291"/>
      <c r="C1" s="291"/>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2" spans="1:256" s="127" customFormat="1" ht="19.5" customHeight="1">
      <c r="A2" s="295" t="s">
        <v>651</v>
      </c>
      <c r="B2" s="295"/>
      <c r="C2" s="295"/>
      <c r="D2" s="80"/>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ht="19.5" customHeight="1" thickBot="1">
      <c r="A3" s="292" t="s">
        <v>593</v>
      </c>
      <c r="B3" s="292"/>
      <c r="C3" s="292"/>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row>
    <row r="4" spans="1:256" ht="36.75" customHeight="1">
      <c r="A4" s="82" t="s">
        <v>60</v>
      </c>
      <c r="B4" s="83" t="s">
        <v>581</v>
      </c>
      <c r="C4" s="84" t="s">
        <v>62</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row>
    <row r="5" spans="1:256" ht="36.75" customHeight="1">
      <c r="A5" s="85" t="s">
        <v>63</v>
      </c>
      <c r="B5" s="86"/>
      <c r="C5" s="87"/>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ht="36.75" customHeight="1">
      <c r="A6" s="85" t="s">
        <v>64</v>
      </c>
      <c r="B6" s="86">
        <f>'工程设备暂估价'!F20</f>
        <v>6475000</v>
      </c>
      <c r="C6" s="87"/>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ht="36.75" customHeight="1">
      <c r="A7" s="85" t="s">
        <v>65</v>
      </c>
      <c r="B7" s="86">
        <f>'专业工程暂估价'!D16</f>
        <v>2170000</v>
      </c>
      <c r="C7" s="87"/>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36.75" customHeight="1" thickBot="1">
      <c r="A8" s="88" t="s">
        <v>582</v>
      </c>
      <c r="B8" s="89">
        <f>SUM(B5:B7)</f>
        <v>8645000</v>
      </c>
      <c r="C8" s="90"/>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256" ht="30" customHeight="1">
      <c r="A9" s="293" t="s">
        <v>830</v>
      </c>
      <c r="B9" s="294"/>
      <c r="C9" s="294"/>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9" ht="13.5">
      <c r="E19" s="129"/>
    </row>
  </sheetData>
  <sheetProtection password="CF6E" sheet="1" autoFilter="0"/>
  <mergeCells count="4">
    <mergeCell ref="A1:C1"/>
    <mergeCell ref="A3:C3"/>
    <mergeCell ref="A9:C9"/>
    <mergeCell ref="A2:C2"/>
  </mergeCells>
  <printOptions/>
  <pageMargins left="0.7" right="0.7" top="0.75" bottom="0.75" header="0.3" footer="0.3"/>
  <pageSetup horizontalDpi="600" verticalDpi="600" orientation="portrait"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IV24"/>
  <sheetViews>
    <sheetView showZeros="0" zoomScaleSheetLayoutView="100" workbookViewId="0" topLeftCell="A1">
      <selection activeCell="E10" sqref="E10:E22"/>
    </sheetView>
  </sheetViews>
  <sheetFormatPr defaultColWidth="9.140625" defaultRowHeight="19.5" customHeight="1"/>
  <cols>
    <col min="1" max="1" width="9.57421875" style="162" customWidth="1"/>
    <col min="2" max="2" width="37.57421875" style="163" customWidth="1"/>
    <col min="3" max="3" width="6.7109375" style="162" customWidth="1"/>
    <col min="4" max="4" width="8.140625" style="164" customWidth="1"/>
    <col min="5" max="5" width="12.140625" style="164" customWidth="1"/>
    <col min="6" max="6" width="17.421875" style="165" customWidth="1"/>
    <col min="7" max="16384" width="9.140625" style="130" customWidth="1"/>
  </cols>
  <sheetData>
    <row r="1" spans="1:6" ht="33" customHeight="1">
      <c r="A1" s="297" t="s">
        <v>31</v>
      </c>
      <c r="B1" s="297"/>
      <c r="C1" s="297"/>
      <c r="D1" s="297"/>
      <c r="E1" s="297"/>
      <c r="F1" s="297"/>
    </row>
    <row r="2" spans="1:256" s="131" customFormat="1" ht="19.5" customHeight="1">
      <c r="A2" s="295" t="s">
        <v>583</v>
      </c>
      <c r="B2" s="295"/>
      <c r="C2" s="295"/>
      <c r="D2" s="295"/>
      <c r="E2" s="295"/>
      <c r="F2" s="295"/>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s="131" customFormat="1" ht="19.5" customHeight="1" thickBot="1">
      <c r="A3" s="292" t="s">
        <v>585</v>
      </c>
      <c r="B3" s="292"/>
      <c r="C3" s="292"/>
      <c r="D3" s="292"/>
      <c r="E3" s="292"/>
      <c r="F3" s="292"/>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row>
    <row r="4" spans="1:6" ht="33" customHeight="1">
      <c r="A4" s="298" t="s">
        <v>586</v>
      </c>
      <c r="B4" s="299"/>
      <c r="C4" s="299"/>
      <c r="D4" s="299"/>
      <c r="E4" s="299"/>
      <c r="F4" s="300"/>
    </row>
    <row r="5" spans="1:6" s="136" customFormat="1" ht="33" customHeight="1">
      <c r="A5" s="132" t="s">
        <v>114</v>
      </c>
      <c r="B5" s="133" t="s">
        <v>115</v>
      </c>
      <c r="C5" s="133" t="s">
        <v>3</v>
      </c>
      <c r="D5" s="133" t="s">
        <v>119</v>
      </c>
      <c r="E5" s="134" t="s">
        <v>116</v>
      </c>
      <c r="F5" s="135" t="s">
        <v>117</v>
      </c>
    </row>
    <row r="6" spans="1:10" s="142" customFormat="1" ht="24.75" customHeight="1">
      <c r="A6" s="137">
        <v>101</v>
      </c>
      <c r="B6" s="138" t="s">
        <v>421</v>
      </c>
      <c r="C6" s="139" t="s">
        <v>422</v>
      </c>
      <c r="D6" s="140" t="s">
        <v>422</v>
      </c>
      <c r="E6" s="267"/>
      <c r="F6" s="141"/>
      <c r="G6" s="136"/>
      <c r="H6" s="136"/>
      <c r="I6" s="136"/>
      <c r="J6" s="136"/>
    </row>
    <row r="7" spans="1:10" s="142" customFormat="1" ht="24.75" customHeight="1">
      <c r="A7" s="137" t="s">
        <v>423</v>
      </c>
      <c r="B7" s="138" t="s">
        <v>424</v>
      </c>
      <c r="C7" s="139" t="s">
        <v>422</v>
      </c>
      <c r="D7" s="140" t="s">
        <v>422</v>
      </c>
      <c r="E7" s="267"/>
      <c r="F7" s="141"/>
      <c r="G7" s="136"/>
      <c r="H7" s="136"/>
      <c r="I7" s="136"/>
      <c r="J7" s="136"/>
    </row>
    <row r="8" spans="1:10" s="142" customFormat="1" ht="24.75" customHeight="1">
      <c r="A8" s="137" t="s">
        <v>425</v>
      </c>
      <c r="B8" s="138" t="s">
        <v>426</v>
      </c>
      <c r="C8" s="143" t="s">
        <v>45</v>
      </c>
      <c r="D8" s="139">
        <v>1</v>
      </c>
      <c r="E8" s="144">
        <f>ROUND((SUM(E10:E22)+'600章'!E32:H32+'900章'!E97:H97+'1000章'!E122:H122+'1100章'!E15:H15)*0.0005,0)</f>
        <v>4323</v>
      </c>
      <c r="F8" s="145"/>
      <c r="G8" s="136"/>
      <c r="H8" s="136"/>
      <c r="I8" s="136"/>
      <c r="J8" s="136"/>
    </row>
    <row r="9" spans="1:10" s="149" customFormat="1" ht="24.75" customHeight="1">
      <c r="A9" s="146">
        <v>102</v>
      </c>
      <c r="B9" s="147" t="s">
        <v>427</v>
      </c>
      <c r="C9" s="133"/>
      <c r="D9" s="133"/>
      <c r="E9" s="268"/>
      <c r="F9" s="148"/>
      <c r="G9" s="136"/>
      <c r="H9" s="136"/>
      <c r="I9" s="136"/>
      <c r="J9" s="136"/>
    </row>
    <row r="10" spans="1:6" s="149" customFormat="1" ht="24.75" customHeight="1">
      <c r="A10" s="150" t="s">
        <v>100</v>
      </c>
      <c r="B10" s="151" t="s">
        <v>101</v>
      </c>
      <c r="C10" s="152" t="s">
        <v>45</v>
      </c>
      <c r="D10" s="152">
        <v>1</v>
      </c>
      <c r="E10" s="166"/>
      <c r="F10" s="153"/>
    </row>
    <row r="11" spans="1:6" s="149" customFormat="1" ht="24.75" customHeight="1">
      <c r="A11" s="150" t="s">
        <v>102</v>
      </c>
      <c r="B11" s="151" t="s">
        <v>103</v>
      </c>
      <c r="C11" s="152" t="s">
        <v>45</v>
      </c>
      <c r="D11" s="152">
        <v>1</v>
      </c>
      <c r="E11" s="166"/>
      <c r="F11" s="153"/>
    </row>
    <row r="12" spans="1:7" s="149" customFormat="1" ht="24.75" customHeight="1">
      <c r="A12" s="150" t="s">
        <v>204</v>
      </c>
      <c r="B12" s="151" t="s">
        <v>439</v>
      </c>
      <c r="C12" s="152" t="s">
        <v>45</v>
      </c>
      <c r="D12" s="152">
        <v>1</v>
      </c>
      <c r="E12" s="265">
        <v>20000</v>
      </c>
      <c r="F12" s="153"/>
      <c r="G12" s="154"/>
    </row>
    <row r="13" spans="1:7" s="149" customFormat="1" ht="24.75" customHeight="1">
      <c r="A13" s="150" t="s">
        <v>104</v>
      </c>
      <c r="B13" s="155" t="s">
        <v>553</v>
      </c>
      <c r="C13" s="152" t="s">
        <v>45</v>
      </c>
      <c r="D13" s="152">
        <v>1</v>
      </c>
      <c r="E13" s="265">
        <v>150000</v>
      </c>
      <c r="F13" s="156"/>
      <c r="G13" s="154"/>
    </row>
    <row r="14" spans="1:7" s="1" customFormat="1" ht="24.75" customHeight="1">
      <c r="A14" s="150" t="s">
        <v>105</v>
      </c>
      <c r="B14" s="155" t="s">
        <v>554</v>
      </c>
      <c r="C14" s="152" t="s">
        <v>45</v>
      </c>
      <c r="D14" s="152">
        <v>1</v>
      </c>
      <c r="E14" s="265">
        <v>200000</v>
      </c>
      <c r="F14" s="156"/>
      <c r="G14" s="154"/>
    </row>
    <row r="15" spans="1:7" s="1" customFormat="1" ht="24.75" customHeight="1">
      <c r="A15" s="157" t="s">
        <v>106</v>
      </c>
      <c r="B15" s="155" t="s">
        <v>107</v>
      </c>
      <c r="C15" s="158" t="s">
        <v>45</v>
      </c>
      <c r="D15" s="158">
        <v>1</v>
      </c>
      <c r="E15" s="266">
        <v>400000</v>
      </c>
      <c r="F15" s="159"/>
      <c r="G15" s="124"/>
    </row>
    <row r="16" spans="1:7" s="1" customFormat="1" ht="24.75" customHeight="1">
      <c r="A16" s="157" t="s">
        <v>108</v>
      </c>
      <c r="B16" s="155" t="s">
        <v>109</v>
      </c>
      <c r="C16" s="158" t="s">
        <v>45</v>
      </c>
      <c r="D16" s="158">
        <v>1</v>
      </c>
      <c r="E16" s="266">
        <v>600000</v>
      </c>
      <c r="F16" s="159"/>
      <c r="G16" s="154"/>
    </row>
    <row r="17" spans="1:7" s="1" customFormat="1" ht="24.75" customHeight="1">
      <c r="A17" s="157" t="s">
        <v>440</v>
      </c>
      <c r="B17" s="155" t="s">
        <v>555</v>
      </c>
      <c r="C17" s="158" t="s">
        <v>45</v>
      </c>
      <c r="D17" s="158">
        <v>1</v>
      </c>
      <c r="E17" s="266">
        <v>800000</v>
      </c>
      <c r="F17" s="159"/>
      <c r="G17" s="154"/>
    </row>
    <row r="18" spans="1:6" s="149" customFormat="1" ht="24.75" customHeight="1">
      <c r="A18" s="146">
        <v>103</v>
      </c>
      <c r="B18" s="147" t="s">
        <v>110</v>
      </c>
      <c r="C18" s="133"/>
      <c r="D18" s="133"/>
      <c r="E18" s="167"/>
      <c r="F18" s="148"/>
    </row>
    <row r="19" spans="1:6" s="149" customFormat="1" ht="24.75" customHeight="1">
      <c r="A19" s="150" t="s">
        <v>111</v>
      </c>
      <c r="B19" s="151" t="s">
        <v>112</v>
      </c>
      <c r="C19" s="152" t="s">
        <v>45</v>
      </c>
      <c r="D19" s="152">
        <v>1</v>
      </c>
      <c r="E19" s="166"/>
      <c r="F19" s="153"/>
    </row>
    <row r="20" spans="1:6" s="149" customFormat="1" ht="24.75" customHeight="1">
      <c r="A20" s="150" t="s">
        <v>176</v>
      </c>
      <c r="B20" s="151" t="s">
        <v>177</v>
      </c>
      <c r="C20" s="152" t="s">
        <v>45</v>
      </c>
      <c r="D20" s="152">
        <v>1</v>
      </c>
      <c r="E20" s="166"/>
      <c r="F20" s="153"/>
    </row>
    <row r="21" spans="1:6" s="149" customFormat="1" ht="24.75" customHeight="1">
      <c r="A21" s="146">
        <v>104</v>
      </c>
      <c r="B21" s="147" t="s">
        <v>44</v>
      </c>
      <c r="C21" s="133"/>
      <c r="D21" s="133"/>
      <c r="E21" s="167"/>
      <c r="F21" s="148"/>
    </row>
    <row r="22" spans="1:6" s="149" customFormat="1" ht="24.75" customHeight="1">
      <c r="A22" s="150" t="s">
        <v>113</v>
      </c>
      <c r="B22" s="151" t="s">
        <v>44</v>
      </c>
      <c r="C22" s="152" t="s">
        <v>45</v>
      </c>
      <c r="D22" s="152">
        <v>1</v>
      </c>
      <c r="E22" s="166"/>
      <c r="F22" s="153"/>
    </row>
    <row r="23" spans="1:6" ht="33" customHeight="1" thickBot="1">
      <c r="A23" s="301" t="s">
        <v>118</v>
      </c>
      <c r="B23" s="302"/>
      <c r="C23" s="302"/>
      <c r="D23" s="303"/>
      <c r="E23" s="160">
        <f>SUM(E6:E22)</f>
        <v>2174323</v>
      </c>
      <c r="F23" s="161"/>
    </row>
    <row r="24" spans="1:256" ht="30" customHeight="1">
      <c r="A24" s="296" t="s">
        <v>830</v>
      </c>
      <c r="B24" s="296"/>
      <c r="C24" s="296"/>
      <c r="D24" s="296"/>
      <c r="E24" s="296"/>
      <c r="F24" s="296"/>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row>
  </sheetData>
  <sheetProtection password="CF6E" sheet="1" autoFilter="0"/>
  <mergeCells count="6">
    <mergeCell ref="A24:F24"/>
    <mergeCell ref="A1:F1"/>
    <mergeCell ref="A4:F4"/>
    <mergeCell ref="A23:D23"/>
    <mergeCell ref="A2:F2"/>
    <mergeCell ref="A3:F3"/>
  </mergeCells>
  <printOptions horizontalCentered="1"/>
  <pageMargins left="0.4724409448818898" right="0.3937007874015748"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IV33"/>
  <sheetViews>
    <sheetView showZeros="0" tabSelected="1" zoomScaleSheetLayoutView="100" workbookViewId="0" topLeftCell="A1">
      <pane xSplit="5" ySplit="6" topLeftCell="F7" activePane="bottomRight" state="frozen"/>
      <selection pane="topLeft" activeCell="A1" sqref="A1"/>
      <selection pane="topRight" activeCell="F1" sqref="F1"/>
      <selection pane="bottomLeft" activeCell="A6" sqref="A6"/>
      <selection pane="bottomRight" activeCell="F9" sqref="F9"/>
    </sheetView>
  </sheetViews>
  <sheetFormatPr defaultColWidth="9.140625" defaultRowHeight="15"/>
  <cols>
    <col min="1" max="1" width="9.57421875" style="12" customWidth="1"/>
    <col min="2" max="2" width="33.421875" style="12" customWidth="1"/>
    <col min="3" max="3" width="4.57421875" style="8" customWidth="1"/>
    <col min="4" max="4" width="8.57421875" style="13" customWidth="1"/>
    <col min="5" max="7" width="8.57421875" style="175" customWidth="1"/>
    <col min="8" max="8" width="10.00390625" style="175" customWidth="1"/>
    <col min="9" max="9" width="47.57421875" style="12" customWidth="1"/>
    <col min="10" max="10" width="9.00390625" style="12" customWidth="1"/>
    <col min="11" max="16384" width="9.00390625" style="8" customWidth="1"/>
  </cols>
  <sheetData>
    <row r="1" spans="1:10" s="7" customFormat="1" ht="33" customHeight="1">
      <c r="A1" s="320" t="s">
        <v>31</v>
      </c>
      <c r="B1" s="320"/>
      <c r="C1" s="320"/>
      <c r="D1" s="320"/>
      <c r="E1" s="320"/>
      <c r="F1" s="320"/>
      <c r="G1" s="320"/>
      <c r="H1" s="320"/>
      <c r="I1" s="320"/>
      <c r="J1" s="58"/>
    </row>
    <row r="2" spans="1:256" s="67" customFormat="1" ht="19.5" customHeight="1">
      <c r="A2" s="314" t="s">
        <v>659</v>
      </c>
      <c r="B2" s="314"/>
      <c r="C2" s="314"/>
      <c r="D2" s="314"/>
      <c r="E2" s="314"/>
      <c r="F2" s="314"/>
      <c r="G2" s="314"/>
      <c r="H2" s="314"/>
      <c r="I2" s="31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56" s="67" customFormat="1" ht="19.5" customHeight="1" thickBot="1">
      <c r="A3" s="315" t="s">
        <v>660</v>
      </c>
      <c r="B3" s="315"/>
      <c r="C3" s="315"/>
      <c r="D3" s="315"/>
      <c r="E3" s="315"/>
      <c r="F3" s="315"/>
      <c r="G3" s="315"/>
      <c r="H3" s="315"/>
      <c r="I3" s="315"/>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c r="IV3" s="168"/>
    </row>
    <row r="4" spans="1:9" ht="33" customHeight="1">
      <c r="A4" s="322" t="s">
        <v>595</v>
      </c>
      <c r="B4" s="323"/>
      <c r="C4" s="323"/>
      <c r="D4" s="323"/>
      <c r="E4" s="323"/>
      <c r="F4" s="323"/>
      <c r="G4" s="323"/>
      <c r="H4" s="323"/>
      <c r="I4" s="324"/>
    </row>
    <row r="5" spans="1:10" s="9" customFormat="1" ht="21.75" customHeight="1">
      <c r="A5" s="325" t="s">
        <v>54</v>
      </c>
      <c r="B5" s="304" t="s">
        <v>55</v>
      </c>
      <c r="C5" s="304" t="s">
        <v>56</v>
      </c>
      <c r="D5" s="305" t="s">
        <v>185</v>
      </c>
      <c r="E5" s="309" t="s">
        <v>181</v>
      </c>
      <c r="F5" s="310"/>
      <c r="G5" s="311"/>
      <c r="H5" s="307" t="s">
        <v>186</v>
      </c>
      <c r="I5" s="321" t="s">
        <v>57</v>
      </c>
      <c r="J5" s="59"/>
    </row>
    <row r="6" spans="1:10" s="9" customFormat="1" ht="21.75" customHeight="1">
      <c r="A6" s="325"/>
      <c r="B6" s="304"/>
      <c r="C6" s="304"/>
      <c r="D6" s="306"/>
      <c r="E6" s="169" t="s">
        <v>182</v>
      </c>
      <c r="F6" s="169" t="s">
        <v>183</v>
      </c>
      <c r="G6" s="170" t="s">
        <v>184</v>
      </c>
      <c r="H6" s="308"/>
      <c r="I6" s="321"/>
      <c r="J6" s="59"/>
    </row>
    <row r="7" spans="1:10" s="9" customFormat="1" ht="21.75" customHeight="1">
      <c r="A7" s="62">
        <v>607</v>
      </c>
      <c r="B7" s="10" t="s">
        <v>47</v>
      </c>
      <c r="C7" s="254"/>
      <c r="D7" s="254"/>
      <c r="E7" s="171"/>
      <c r="F7" s="171"/>
      <c r="G7" s="172">
        <f>ROUND(E7+F7,2)</f>
        <v>0</v>
      </c>
      <c r="H7" s="173">
        <f>IF(ISERROR(D7*G7),0,ROUND(D7*G7,0))</f>
        <v>0</v>
      </c>
      <c r="I7" s="26"/>
      <c r="J7" s="59"/>
    </row>
    <row r="8" spans="1:10" s="9" customFormat="1" ht="21.75" customHeight="1">
      <c r="A8" s="62" t="s">
        <v>532</v>
      </c>
      <c r="B8" s="10" t="s">
        <v>526</v>
      </c>
      <c r="C8" s="254"/>
      <c r="D8" s="254"/>
      <c r="E8" s="171"/>
      <c r="F8" s="171"/>
      <c r="G8" s="172">
        <f>ROUND(E8+F8,2)</f>
        <v>0</v>
      </c>
      <c r="H8" s="173">
        <f>IF(ISERROR(D8*G8),0,ROUND(D8*G8,0))</f>
        <v>0</v>
      </c>
      <c r="I8" s="26"/>
      <c r="J8" s="59"/>
    </row>
    <row r="9" spans="1:10" s="9" customFormat="1" ht="12">
      <c r="A9" s="25" t="s">
        <v>533</v>
      </c>
      <c r="B9" s="100" t="s">
        <v>329</v>
      </c>
      <c r="C9" s="11" t="s">
        <v>28</v>
      </c>
      <c r="D9" s="11">
        <v>52</v>
      </c>
      <c r="E9" s="176"/>
      <c r="F9" s="177"/>
      <c r="G9" s="172">
        <f aca="true" t="shared" si="0" ref="G9:G30">ROUND(E9+F9,2)</f>
        <v>0</v>
      </c>
      <c r="H9" s="173">
        <f aca="true" t="shared" si="1" ref="H9:H31">IF(ISERROR(D9*G9),0,ROUND(D9*G9,0))</f>
        <v>0</v>
      </c>
      <c r="I9" s="27" t="s">
        <v>174</v>
      </c>
      <c r="J9" s="59"/>
    </row>
    <row r="10" spans="1:10" s="9" customFormat="1" ht="12">
      <c r="A10" s="25" t="s">
        <v>379</v>
      </c>
      <c r="B10" s="100" t="s">
        <v>83</v>
      </c>
      <c r="C10" s="11" t="s">
        <v>28</v>
      </c>
      <c r="D10" s="11">
        <v>20</v>
      </c>
      <c r="E10" s="176"/>
      <c r="F10" s="177"/>
      <c r="G10" s="172">
        <f t="shared" si="0"/>
        <v>0</v>
      </c>
      <c r="H10" s="173">
        <f t="shared" si="1"/>
        <v>0</v>
      </c>
      <c r="I10" s="27" t="s">
        <v>174</v>
      </c>
      <c r="J10" s="59"/>
    </row>
    <row r="11" spans="1:10" s="9" customFormat="1" ht="12">
      <c r="A11" s="25" t="s">
        <v>380</v>
      </c>
      <c r="B11" s="100" t="s">
        <v>321</v>
      </c>
      <c r="C11" s="11" t="s">
        <v>28</v>
      </c>
      <c r="D11" s="11">
        <v>2</v>
      </c>
      <c r="E11" s="176"/>
      <c r="F11" s="177"/>
      <c r="G11" s="172">
        <f t="shared" si="0"/>
        <v>0</v>
      </c>
      <c r="H11" s="173">
        <f t="shared" si="1"/>
        <v>0</v>
      </c>
      <c r="I11" s="27" t="s">
        <v>174</v>
      </c>
      <c r="J11" s="59"/>
    </row>
    <row r="12" spans="1:10" s="9" customFormat="1" ht="12">
      <c r="A12" s="25" t="s">
        <v>49</v>
      </c>
      <c r="B12" s="100" t="s">
        <v>320</v>
      </c>
      <c r="C12" s="11" t="s">
        <v>28</v>
      </c>
      <c r="D12" s="11">
        <v>4</v>
      </c>
      <c r="E12" s="176"/>
      <c r="F12" s="177"/>
      <c r="G12" s="172">
        <f t="shared" si="0"/>
        <v>0</v>
      </c>
      <c r="H12" s="173">
        <f t="shared" si="1"/>
        <v>0</v>
      </c>
      <c r="I12" s="27" t="s">
        <v>174</v>
      </c>
      <c r="J12" s="59"/>
    </row>
    <row r="13" spans="1:10" s="9" customFormat="1" ht="21.75" customHeight="1">
      <c r="A13" s="62" t="s">
        <v>527</v>
      </c>
      <c r="B13" s="10" t="s">
        <v>528</v>
      </c>
      <c r="C13" s="254"/>
      <c r="D13" s="254"/>
      <c r="E13" s="171"/>
      <c r="F13" s="172"/>
      <c r="G13" s="172">
        <f t="shared" si="0"/>
        <v>0</v>
      </c>
      <c r="H13" s="173">
        <f t="shared" si="1"/>
        <v>0</v>
      </c>
      <c r="I13" s="26"/>
      <c r="J13" s="59"/>
    </row>
    <row r="14" spans="1:10" s="9" customFormat="1" ht="21.75" customHeight="1">
      <c r="A14" s="25" t="s">
        <v>534</v>
      </c>
      <c r="B14" s="100" t="s">
        <v>236</v>
      </c>
      <c r="C14" s="11" t="s">
        <v>48</v>
      </c>
      <c r="D14" s="11">
        <v>2165</v>
      </c>
      <c r="E14" s="176"/>
      <c r="F14" s="177"/>
      <c r="G14" s="172">
        <f t="shared" si="0"/>
        <v>0</v>
      </c>
      <c r="H14" s="173">
        <f t="shared" si="1"/>
        <v>0</v>
      </c>
      <c r="I14" s="101" t="s">
        <v>524</v>
      </c>
      <c r="J14" s="59"/>
    </row>
    <row r="15" spans="1:10" s="9" customFormat="1" ht="21.75" customHeight="1">
      <c r="A15" s="25" t="s">
        <v>535</v>
      </c>
      <c r="B15" s="100" t="s">
        <v>82</v>
      </c>
      <c r="C15" s="11" t="s">
        <v>48</v>
      </c>
      <c r="D15" s="11">
        <v>14875</v>
      </c>
      <c r="E15" s="176"/>
      <c r="F15" s="177"/>
      <c r="G15" s="172">
        <f t="shared" si="0"/>
        <v>0</v>
      </c>
      <c r="H15" s="173">
        <f t="shared" si="1"/>
        <v>0</v>
      </c>
      <c r="I15" s="101" t="s">
        <v>524</v>
      </c>
      <c r="J15" s="59"/>
    </row>
    <row r="16" spans="1:10" s="9" customFormat="1" ht="21.75" customHeight="1">
      <c r="A16" s="25" t="s">
        <v>536</v>
      </c>
      <c r="B16" s="100" t="s">
        <v>237</v>
      </c>
      <c r="C16" s="11" t="s">
        <v>48</v>
      </c>
      <c r="D16" s="11">
        <v>260</v>
      </c>
      <c r="E16" s="176"/>
      <c r="F16" s="177"/>
      <c r="G16" s="172">
        <f>ROUND(E16+F16,2)</f>
        <v>0</v>
      </c>
      <c r="H16" s="173">
        <f t="shared" si="1"/>
        <v>0</v>
      </c>
      <c r="I16" s="101" t="s">
        <v>524</v>
      </c>
      <c r="J16" s="59"/>
    </row>
    <row r="17" spans="1:10" s="9" customFormat="1" ht="21.75" customHeight="1">
      <c r="A17" s="25" t="s">
        <v>537</v>
      </c>
      <c r="B17" s="100" t="s">
        <v>238</v>
      </c>
      <c r="C17" s="11" t="s">
        <v>48</v>
      </c>
      <c r="D17" s="11">
        <v>370</v>
      </c>
      <c r="E17" s="176"/>
      <c r="F17" s="177"/>
      <c r="G17" s="172">
        <f t="shared" si="0"/>
        <v>0</v>
      </c>
      <c r="H17" s="173">
        <f t="shared" si="1"/>
        <v>0</v>
      </c>
      <c r="I17" s="102" t="s">
        <v>525</v>
      </c>
      <c r="J17" s="59"/>
    </row>
    <row r="18" spans="1:10" s="9" customFormat="1" ht="21.75" customHeight="1">
      <c r="A18" s="25" t="s">
        <v>538</v>
      </c>
      <c r="B18" s="100" t="s">
        <v>239</v>
      </c>
      <c r="C18" s="11" t="s">
        <v>48</v>
      </c>
      <c r="D18" s="11">
        <v>170</v>
      </c>
      <c r="E18" s="176"/>
      <c r="F18" s="177"/>
      <c r="G18" s="172">
        <f t="shared" si="0"/>
        <v>0</v>
      </c>
      <c r="H18" s="173">
        <f t="shared" si="1"/>
        <v>0</v>
      </c>
      <c r="I18" s="102" t="s">
        <v>525</v>
      </c>
      <c r="J18" s="59"/>
    </row>
    <row r="19" spans="1:10" s="9" customFormat="1" ht="21.75" customHeight="1">
      <c r="A19" s="25" t="s">
        <v>539</v>
      </c>
      <c r="B19" s="100" t="s">
        <v>240</v>
      </c>
      <c r="C19" s="11" t="s">
        <v>48</v>
      </c>
      <c r="D19" s="11">
        <v>26</v>
      </c>
      <c r="E19" s="176"/>
      <c r="F19" s="177"/>
      <c r="G19" s="172">
        <f t="shared" si="0"/>
        <v>0</v>
      </c>
      <c r="H19" s="173">
        <f t="shared" si="1"/>
        <v>0</v>
      </c>
      <c r="I19" s="102" t="s">
        <v>173</v>
      </c>
      <c r="J19" s="59"/>
    </row>
    <row r="20" spans="1:10" s="9" customFormat="1" ht="21.75" customHeight="1">
      <c r="A20" s="25" t="s">
        <v>540</v>
      </c>
      <c r="B20" s="100" t="s">
        <v>241</v>
      </c>
      <c r="C20" s="11" t="s">
        <v>48</v>
      </c>
      <c r="D20" s="11">
        <v>280</v>
      </c>
      <c r="E20" s="176"/>
      <c r="F20" s="177"/>
      <c r="G20" s="172">
        <f t="shared" si="0"/>
        <v>0</v>
      </c>
      <c r="H20" s="173">
        <f t="shared" si="1"/>
        <v>0</v>
      </c>
      <c r="I20" s="102" t="s">
        <v>525</v>
      </c>
      <c r="J20" s="270"/>
    </row>
    <row r="21" spans="1:10" s="9" customFormat="1" ht="21.75" customHeight="1">
      <c r="A21" s="25" t="s">
        <v>541</v>
      </c>
      <c r="B21" s="100" t="s">
        <v>242</v>
      </c>
      <c r="C21" s="11" t="s">
        <v>48</v>
      </c>
      <c r="D21" s="11">
        <v>52</v>
      </c>
      <c r="E21" s="176"/>
      <c r="F21" s="177"/>
      <c r="G21" s="172">
        <f t="shared" si="0"/>
        <v>0</v>
      </c>
      <c r="H21" s="173">
        <f t="shared" si="1"/>
        <v>0</v>
      </c>
      <c r="I21" s="102" t="s">
        <v>173</v>
      </c>
      <c r="J21" s="59"/>
    </row>
    <row r="22" spans="1:10" s="9" customFormat="1" ht="21.75" customHeight="1">
      <c r="A22" s="25" t="s">
        <v>542</v>
      </c>
      <c r="B22" s="100" t="s">
        <v>243</v>
      </c>
      <c r="C22" s="11" t="s">
        <v>48</v>
      </c>
      <c r="D22" s="11">
        <v>12.5</v>
      </c>
      <c r="E22" s="176"/>
      <c r="F22" s="177"/>
      <c r="G22" s="172">
        <f t="shared" si="0"/>
        <v>0</v>
      </c>
      <c r="H22" s="173">
        <f t="shared" si="1"/>
        <v>0</v>
      </c>
      <c r="I22" s="102" t="s">
        <v>525</v>
      </c>
      <c r="J22" s="59"/>
    </row>
    <row r="23" spans="1:10" s="9" customFormat="1" ht="21.75" customHeight="1">
      <c r="A23" s="25" t="s">
        <v>543</v>
      </c>
      <c r="B23" s="100" t="s">
        <v>244</v>
      </c>
      <c r="C23" s="11" t="s">
        <v>48</v>
      </c>
      <c r="D23" s="11">
        <v>81.5</v>
      </c>
      <c r="E23" s="176"/>
      <c r="F23" s="177"/>
      <c r="G23" s="172">
        <f t="shared" si="0"/>
        <v>0</v>
      </c>
      <c r="H23" s="173">
        <f t="shared" si="1"/>
        <v>0</v>
      </c>
      <c r="I23" s="102" t="s">
        <v>525</v>
      </c>
      <c r="J23" s="59"/>
    </row>
    <row r="24" spans="1:10" s="9" customFormat="1" ht="21.75" customHeight="1">
      <c r="A24" s="25" t="s">
        <v>544</v>
      </c>
      <c r="B24" s="100" t="s">
        <v>245</v>
      </c>
      <c r="C24" s="11" t="s">
        <v>48</v>
      </c>
      <c r="D24" s="11">
        <v>56.5</v>
      </c>
      <c r="E24" s="176"/>
      <c r="F24" s="177"/>
      <c r="G24" s="172">
        <f t="shared" si="0"/>
        <v>0</v>
      </c>
      <c r="H24" s="173">
        <f t="shared" si="1"/>
        <v>0</v>
      </c>
      <c r="I24" s="102" t="s">
        <v>525</v>
      </c>
      <c r="J24" s="59"/>
    </row>
    <row r="25" spans="1:10" s="9" customFormat="1" ht="21.75" customHeight="1">
      <c r="A25" s="25" t="s">
        <v>545</v>
      </c>
      <c r="B25" s="103" t="s">
        <v>246</v>
      </c>
      <c r="C25" s="235" t="s">
        <v>178</v>
      </c>
      <c r="D25" s="235">
        <v>796</v>
      </c>
      <c r="E25" s="176"/>
      <c r="F25" s="177"/>
      <c r="G25" s="172">
        <f t="shared" si="0"/>
        <v>0</v>
      </c>
      <c r="H25" s="173">
        <f t="shared" si="1"/>
        <v>0</v>
      </c>
      <c r="I25" s="27" t="s">
        <v>175</v>
      </c>
      <c r="J25" s="59"/>
    </row>
    <row r="26" spans="1:10" s="9" customFormat="1" ht="21.75" customHeight="1">
      <c r="A26" s="25" t="s">
        <v>546</v>
      </c>
      <c r="B26" s="103" t="s">
        <v>247</v>
      </c>
      <c r="C26" s="235" t="s">
        <v>178</v>
      </c>
      <c r="D26" s="235">
        <v>596</v>
      </c>
      <c r="E26" s="176"/>
      <c r="F26" s="177"/>
      <c r="G26" s="172">
        <f t="shared" si="0"/>
        <v>0</v>
      </c>
      <c r="H26" s="173">
        <f t="shared" si="1"/>
        <v>0</v>
      </c>
      <c r="I26" s="27" t="s">
        <v>175</v>
      </c>
      <c r="J26" s="59"/>
    </row>
    <row r="27" spans="1:10" s="9" customFormat="1" ht="21.75" customHeight="1">
      <c r="A27" s="62" t="s">
        <v>529</v>
      </c>
      <c r="B27" s="10" t="s">
        <v>530</v>
      </c>
      <c r="C27" s="254"/>
      <c r="D27" s="254"/>
      <c r="E27" s="269"/>
      <c r="F27" s="172"/>
      <c r="G27" s="172">
        <f t="shared" si="0"/>
        <v>0</v>
      </c>
      <c r="H27" s="173">
        <f t="shared" si="1"/>
        <v>0</v>
      </c>
      <c r="I27" s="27"/>
      <c r="J27" s="59"/>
    </row>
    <row r="28" spans="1:10" s="9" customFormat="1" ht="21.75" customHeight="1">
      <c r="A28" s="25" t="s">
        <v>547</v>
      </c>
      <c r="B28" s="100" t="s">
        <v>248</v>
      </c>
      <c r="C28" s="235" t="s">
        <v>179</v>
      </c>
      <c r="D28" s="104">
        <f>384*6.724</f>
        <v>2582.016</v>
      </c>
      <c r="E28" s="176"/>
      <c r="F28" s="177"/>
      <c r="G28" s="172">
        <f t="shared" si="0"/>
        <v>0</v>
      </c>
      <c r="H28" s="173">
        <f t="shared" si="1"/>
        <v>0</v>
      </c>
      <c r="I28" s="27" t="s">
        <v>520</v>
      </c>
      <c r="J28" s="59"/>
    </row>
    <row r="29" spans="1:10" s="9" customFormat="1" ht="21.75" customHeight="1">
      <c r="A29" s="25" t="s">
        <v>548</v>
      </c>
      <c r="B29" s="100" t="s">
        <v>248</v>
      </c>
      <c r="C29" s="235" t="s">
        <v>179</v>
      </c>
      <c r="D29" s="104">
        <f>466*6.51</f>
        <v>3033.66</v>
      </c>
      <c r="E29" s="176"/>
      <c r="F29" s="177"/>
      <c r="G29" s="172">
        <f>ROUND(E29+F29,2)</f>
        <v>0</v>
      </c>
      <c r="H29" s="173">
        <f t="shared" si="1"/>
        <v>0</v>
      </c>
      <c r="I29" s="27" t="s">
        <v>521</v>
      </c>
      <c r="J29" s="59"/>
    </row>
    <row r="30" spans="1:10" s="9" customFormat="1" ht="21.75" customHeight="1">
      <c r="A30" s="25" t="s">
        <v>549</v>
      </c>
      <c r="B30" s="100" t="s">
        <v>519</v>
      </c>
      <c r="C30" s="235" t="s">
        <v>179</v>
      </c>
      <c r="D30" s="104">
        <f>42*3.841</f>
        <v>161.322</v>
      </c>
      <c r="E30" s="176"/>
      <c r="F30" s="177"/>
      <c r="G30" s="172">
        <f t="shared" si="0"/>
        <v>0</v>
      </c>
      <c r="H30" s="173">
        <f t="shared" si="1"/>
        <v>0</v>
      </c>
      <c r="I30" s="27" t="s">
        <v>522</v>
      </c>
      <c r="J30" s="59"/>
    </row>
    <row r="31" spans="1:10" s="9" customFormat="1" ht="21.75" customHeight="1">
      <c r="A31" s="25" t="s">
        <v>550</v>
      </c>
      <c r="B31" s="100" t="s">
        <v>531</v>
      </c>
      <c r="C31" s="235" t="s">
        <v>827</v>
      </c>
      <c r="D31" s="104">
        <v>195</v>
      </c>
      <c r="E31" s="176"/>
      <c r="F31" s="177"/>
      <c r="G31" s="172">
        <f>ROUND(E31+F31,2)</f>
        <v>0</v>
      </c>
      <c r="H31" s="173">
        <f t="shared" si="1"/>
        <v>0</v>
      </c>
      <c r="I31" s="27"/>
      <c r="J31" s="59"/>
    </row>
    <row r="32" spans="1:10" s="9" customFormat="1" ht="21.75" customHeight="1" thickBot="1">
      <c r="A32" s="318" t="s">
        <v>99</v>
      </c>
      <c r="B32" s="319"/>
      <c r="C32" s="319"/>
      <c r="D32" s="319"/>
      <c r="E32" s="316">
        <f>SUM(H7:H31)</f>
        <v>0</v>
      </c>
      <c r="F32" s="317"/>
      <c r="G32" s="317"/>
      <c r="H32" s="317"/>
      <c r="I32" s="174"/>
      <c r="J32" s="59"/>
    </row>
    <row r="33" spans="1:256" ht="30" customHeight="1">
      <c r="A33" s="312" t="s">
        <v>831</v>
      </c>
      <c r="B33" s="313"/>
      <c r="C33" s="313"/>
      <c r="D33" s="313"/>
      <c r="E33" s="313"/>
      <c r="F33" s="313"/>
      <c r="G33" s="313"/>
      <c r="H33" s="313"/>
      <c r="I33" s="313"/>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c r="EO33" s="168"/>
      <c r="EP33" s="168"/>
      <c r="EQ33" s="168"/>
      <c r="ER33" s="168"/>
      <c r="ES33" s="168"/>
      <c r="ET33" s="168"/>
      <c r="EU33" s="168"/>
      <c r="EV33" s="168"/>
      <c r="EW33" s="168"/>
      <c r="EX33" s="168"/>
      <c r="EY33" s="168"/>
      <c r="EZ33" s="168"/>
      <c r="FA33" s="168"/>
      <c r="FB33" s="168"/>
      <c r="FC33" s="168"/>
      <c r="FD33" s="168"/>
      <c r="FE33" s="168"/>
      <c r="FF33" s="168"/>
      <c r="FG33" s="168"/>
      <c r="FH33" s="168"/>
      <c r="FI33" s="168"/>
      <c r="FJ33" s="168"/>
      <c r="FK33" s="168"/>
      <c r="FL33" s="168"/>
      <c r="FM33" s="168"/>
      <c r="FN33" s="168"/>
      <c r="FO33" s="168"/>
      <c r="FP33" s="168"/>
      <c r="FQ33" s="168"/>
      <c r="FR33" s="168"/>
      <c r="FS33" s="168"/>
      <c r="FT33" s="168"/>
      <c r="FU33" s="168"/>
      <c r="FV33" s="168"/>
      <c r="FW33" s="168"/>
      <c r="FX33" s="168"/>
      <c r="FY33" s="168"/>
      <c r="FZ33" s="168"/>
      <c r="GA33" s="168"/>
      <c r="GB33" s="168"/>
      <c r="GC33" s="168"/>
      <c r="GD33" s="168"/>
      <c r="GE33" s="168"/>
      <c r="GF33" s="168"/>
      <c r="GG33" s="168"/>
      <c r="GH33" s="168"/>
      <c r="GI33" s="168"/>
      <c r="GJ33" s="168"/>
      <c r="GK33" s="168"/>
      <c r="GL33" s="168"/>
      <c r="GM33" s="168"/>
      <c r="GN33" s="168"/>
      <c r="GO33" s="168"/>
      <c r="GP33" s="168"/>
      <c r="GQ33" s="168"/>
      <c r="GR33" s="168"/>
      <c r="GS33" s="168"/>
      <c r="GT33" s="168"/>
      <c r="GU33" s="168"/>
      <c r="GV33" s="168"/>
      <c r="GW33" s="168"/>
      <c r="GX33" s="168"/>
      <c r="GY33" s="168"/>
      <c r="GZ33" s="168"/>
      <c r="HA33" s="168"/>
      <c r="HB33" s="168"/>
      <c r="HC33" s="168"/>
      <c r="HD33" s="168"/>
      <c r="HE33" s="168"/>
      <c r="HF33" s="168"/>
      <c r="HG33" s="168"/>
      <c r="HH33" s="168"/>
      <c r="HI33" s="168"/>
      <c r="HJ33" s="168"/>
      <c r="HK33" s="168"/>
      <c r="HL33" s="168"/>
      <c r="HM33" s="168"/>
      <c r="HN33" s="168"/>
      <c r="HO33" s="168"/>
      <c r="HP33" s="168"/>
      <c r="HQ33" s="168"/>
      <c r="HR33" s="168"/>
      <c r="HS33" s="168"/>
      <c r="HT33" s="168"/>
      <c r="HU33" s="168"/>
      <c r="HV33" s="168"/>
      <c r="HW33" s="168"/>
      <c r="HX33" s="168"/>
      <c r="HY33" s="168"/>
      <c r="HZ33" s="168"/>
      <c r="IA33" s="168"/>
      <c r="IB33" s="168"/>
      <c r="IC33" s="168"/>
      <c r="ID33" s="168"/>
      <c r="IE33" s="168"/>
      <c r="IF33" s="168"/>
      <c r="IG33" s="168"/>
      <c r="IH33" s="168"/>
      <c r="II33" s="168"/>
      <c r="IJ33" s="168"/>
      <c r="IK33" s="168"/>
      <c r="IL33" s="168"/>
      <c r="IM33" s="168"/>
      <c r="IN33" s="168"/>
      <c r="IO33" s="168"/>
      <c r="IP33" s="168"/>
      <c r="IQ33" s="168"/>
      <c r="IR33" s="168"/>
      <c r="IS33" s="168"/>
      <c r="IT33" s="168"/>
      <c r="IU33" s="168"/>
      <c r="IV33" s="168"/>
    </row>
  </sheetData>
  <sheetProtection password="CF6E" sheet="1" selectLockedCells="1" autoFilter="0"/>
  <protectedRanges>
    <protectedRange sqref="G7:G31" name="区域1_1_1_1_1_1_2_1"/>
  </protectedRanges>
  <mergeCells count="14">
    <mergeCell ref="A1:I1"/>
    <mergeCell ref="I5:I6"/>
    <mergeCell ref="A4:I4"/>
    <mergeCell ref="A5:A6"/>
    <mergeCell ref="B5:B6"/>
    <mergeCell ref="C5:C6"/>
    <mergeCell ref="D5:D6"/>
    <mergeCell ref="H5:H6"/>
    <mergeCell ref="E5:G5"/>
    <mergeCell ref="A33:I33"/>
    <mergeCell ref="A2:I2"/>
    <mergeCell ref="A3:I3"/>
    <mergeCell ref="E32:H32"/>
    <mergeCell ref="A32:D32"/>
  </mergeCells>
  <conditionalFormatting sqref="E6:H6 E5 H5">
    <cfRule type="cellIs" priority="1" dxfId="11" operator="equal" stopIfTrue="1">
      <formula>0</formula>
    </cfRule>
  </conditionalFormatting>
  <printOptions horizontalCentered="1"/>
  <pageMargins left="0.1968503937007874" right="0.1968503937007874" top="0.35433070866141736" bottom="0.42" header="0.31496062992125984" footer="0.2"/>
  <pageSetup horizontalDpi="600" verticalDpi="600" orientation="landscape"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outlinePr summaryBelow="0" summaryRight="0"/>
  </sheetPr>
  <dimension ref="A1:IV98"/>
  <sheetViews>
    <sheetView showZeros="0" zoomScaleSheetLayoutView="100" zoomScalePageLayoutView="0" workbookViewId="0" topLeftCell="A1">
      <pane xSplit="5" ySplit="6" topLeftCell="F58" activePane="bottomRight" state="frozen"/>
      <selection pane="topLeft" activeCell="A1" sqref="A1"/>
      <selection pane="topRight" activeCell="F1" sqref="F1"/>
      <selection pane="bottomLeft" activeCell="A6" sqref="A6"/>
      <selection pane="bottomRight" activeCell="A98" sqref="A98:I98"/>
    </sheetView>
  </sheetViews>
  <sheetFormatPr defaultColWidth="9.140625" defaultRowHeight="15"/>
  <cols>
    <col min="1" max="1" width="9.57421875" style="16" customWidth="1"/>
    <col min="2" max="2" width="38.421875" style="18" customWidth="1"/>
    <col min="3" max="3" width="4.57421875" style="17" customWidth="1"/>
    <col min="4" max="4" width="8.57421875" style="36" customWidth="1"/>
    <col min="5" max="6" width="8.57421875" style="191" customWidth="1"/>
    <col min="7" max="7" width="8.57421875" style="192" customWidth="1"/>
    <col min="8" max="8" width="10.57421875" style="192" customWidth="1"/>
    <col min="9" max="9" width="47.57421875" style="16" customWidth="1"/>
    <col min="10" max="10" width="9.00390625" style="16" customWidth="1"/>
    <col min="11" max="16384" width="9.00390625" style="17" customWidth="1"/>
  </cols>
  <sheetData>
    <row r="1" spans="1:10" s="7" customFormat="1" ht="33" customHeight="1">
      <c r="A1" s="320" t="s">
        <v>31</v>
      </c>
      <c r="B1" s="320"/>
      <c r="C1" s="320"/>
      <c r="D1" s="320"/>
      <c r="E1" s="320"/>
      <c r="F1" s="320"/>
      <c r="G1" s="320"/>
      <c r="H1" s="320"/>
      <c r="I1" s="320"/>
      <c r="J1" s="58"/>
    </row>
    <row r="2" spans="1:256" s="67" customFormat="1" ht="19.5" customHeight="1">
      <c r="A2" s="314" t="s">
        <v>661</v>
      </c>
      <c r="B2" s="314"/>
      <c r="C2" s="314"/>
      <c r="D2" s="314"/>
      <c r="E2" s="314"/>
      <c r="F2" s="314"/>
      <c r="G2" s="314"/>
      <c r="H2" s="314"/>
      <c r="I2" s="31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56" s="67" customFormat="1" ht="19.5" customHeight="1" thickBot="1">
      <c r="A3" s="315" t="s">
        <v>662</v>
      </c>
      <c r="B3" s="315"/>
      <c r="C3" s="315"/>
      <c r="D3" s="315"/>
      <c r="E3" s="315"/>
      <c r="F3" s="315"/>
      <c r="G3" s="315"/>
      <c r="H3" s="315"/>
      <c r="I3" s="315"/>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c r="IV3" s="168"/>
    </row>
    <row r="4" spans="1:10" s="8" customFormat="1" ht="33" customHeight="1">
      <c r="A4" s="330" t="s">
        <v>58</v>
      </c>
      <c r="B4" s="331"/>
      <c r="C4" s="332"/>
      <c r="D4" s="333"/>
      <c r="E4" s="333"/>
      <c r="F4" s="333"/>
      <c r="G4" s="333"/>
      <c r="H4" s="333"/>
      <c r="I4" s="334"/>
      <c r="J4" s="12"/>
    </row>
    <row r="5" spans="1:10" s="9" customFormat="1" ht="24.75" customHeight="1">
      <c r="A5" s="325" t="s">
        <v>43</v>
      </c>
      <c r="B5" s="335" t="s">
        <v>55</v>
      </c>
      <c r="C5" s="304" t="s">
        <v>13</v>
      </c>
      <c r="D5" s="305" t="s">
        <v>185</v>
      </c>
      <c r="E5" s="326" t="s">
        <v>181</v>
      </c>
      <c r="F5" s="326"/>
      <c r="G5" s="326"/>
      <c r="H5" s="328" t="s">
        <v>186</v>
      </c>
      <c r="I5" s="321" t="s">
        <v>57</v>
      </c>
      <c r="J5" s="59"/>
    </row>
    <row r="6" spans="1:10" s="9" customFormat="1" ht="24.75" customHeight="1">
      <c r="A6" s="325"/>
      <c r="B6" s="335"/>
      <c r="C6" s="304"/>
      <c r="D6" s="306"/>
      <c r="E6" s="169" t="s">
        <v>182</v>
      </c>
      <c r="F6" s="169" t="s">
        <v>183</v>
      </c>
      <c r="G6" s="178" t="s">
        <v>184</v>
      </c>
      <c r="H6" s="329"/>
      <c r="I6" s="321"/>
      <c r="J6" s="59"/>
    </row>
    <row r="7" spans="1:10" s="15" customFormat="1" ht="24.75" customHeight="1">
      <c r="A7" s="63">
        <v>900</v>
      </c>
      <c r="B7" s="66" t="s">
        <v>15</v>
      </c>
      <c r="C7" s="14"/>
      <c r="D7" s="35"/>
      <c r="E7" s="271"/>
      <c r="F7" s="271"/>
      <c r="G7" s="179">
        <f>ROUND(E7+F7,2)</f>
        <v>0</v>
      </c>
      <c r="H7" s="180">
        <f>IF(ISERROR(D7*G7),0,ROUND(D7*G7,0))</f>
        <v>0</v>
      </c>
      <c r="I7" s="23"/>
      <c r="J7" s="60"/>
    </row>
    <row r="8" spans="1:10" s="15" customFormat="1" ht="24.75" customHeight="1">
      <c r="A8" s="63">
        <v>901</v>
      </c>
      <c r="B8" s="66" t="s">
        <v>29</v>
      </c>
      <c r="C8" s="14"/>
      <c r="D8" s="35"/>
      <c r="E8" s="271"/>
      <c r="F8" s="271"/>
      <c r="G8" s="179">
        <f aca="true" t="shared" si="0" ref="G8:G71">ROUND(E8+F8,2)</f>
        <v>0</v>
      </c>
      <c r="H8" s="180">
        <f aca="true" t="shared" si="1" ref="H8:H71">IF(ISERROR(D8*G8),0,ROUND(D8*G8,0))</f>
        <v>0</v>
      </c>
      <c r="I8" s="23"/>
      <c r="J8" s="60"/>
    </row>
    <row r="9" spans="1:10" s="15" customFormat="1" ht="24.75" customHeight="1">
      <c r="A9" s="63" t="s">
        <v>85</v>
      </c>
      <c r="B9" s="66" t="s">
        <v>387</v>
      </c>
      <c r="C9" s="14"/>
      <c r="D9" s="35"/>
      <c r="E9" s="271"/>
      <c r="F9" s="271"/>
      <c r="G9" s="179">
        <f t="shared" si="0"/>
        <v>0</v>
      </c>
      <c r="H9" s="180">
        <f t="shared" si="1"/>
        <v>0</v>
      </c>
      <c r="I9" s="23"/>
      <c r="J9" s="60"/>
    </row>
    <row r="10" spans="1:10" s="15" customFormat="1" ht="24.75" customHeight="1">
      <c r="A10" s="105" t="s">
        <v>381</v>
      </c>
      <c r="B10" s="64" t="s">
        <v>334</v>
      </c>
      <c r="C10" s="106" t="s">
        <v>0</v>
      </c>
      <c r="D10" s="107">
        <v>1</v>
      </c>
      <c r="E10" s="176"/>
      <c r="F10" s="177"/>
      <c r="G10" s="172">
        <f t="shared" si="0"/>
        <v>0</v>
      </c>
      <c r="H10" s="173">
        <f t="shared" si="1"/>
        <v>0</v>
      </c>
      <c r="I10" s="38" t="s">
        <v>556</v>
      </c>
      <c r="J10" s="60"/>
    </row>
    <row r="11" spans="1:10" s="15" customFormat="1" ht="37.5" customHeight="1">
      <c r="A11" s="105" t="s">
        <v>16</v>
      </c>
      <c r="B11" s="64" t="s">
        <v>376</v>
      </c>
      <c r="C11" s="106" t="s">
        <v>1</v>
      </c>
      <c r="D11" s="107">
        <v>2</v>
      </c>
      <c r="E11" s="176"/>
      <c r="F11" s="177"/>
      <c r="G11" s="181">
        <f t="shared" si="0"/>
        <v>0</v>
      </c>
      <c r="H11" s="173">
        <f t="shared" si="1"/>
        <v>0</v>
      </c>
      <c r="I11" s="38" t="s">
        <v>557</v>
      </c>
      <c r="J11" s="60"/>
    </row>
    <row r="12" spans="1:10" s="15" customFormat="1" ht="24.75" customHeight="1">
      <c r="A12" s="105" t="s">
        <v>17</v>
      </c>
      <c r="B12" s="64" t="s">
        <v>355</v>
      </c>
      <c r="C12" s="106" t="s">
        <v>211</v>
      </c>
      <c r="D12" s="107">
        <v>1</v>
      </c>
      <c r="E12" s="176"/>
      <c r="F12" s="177"/>
      <c r="G12" s="181">
        <f t="shared" si="0"/>
        <v>0</v>
      </c>
      <c r="H12" s="173">
        <f t="shared" si="1"/>
        <v>0</v>
      </c>
      <c r="I12" s="38" t="s">
        <v>558</v>
      </c>
      <c r="J12" s="60"/>
    </row>
    <row r="13" spans="1:10" s="15" customFormat="1" ht="24.75" customHeight="1">
      <c r="A13" s="105" t="s">
        <v>382</v>
      </c>
      <c r="B13" s="64" t="s">
        <v>377</v>
      </c>
      <c r="C13" s="106" t="s">
        <v>1</v>
      </c>
      <c r="D13" s="107">
        <v>1</v>
      </c>
      <c r="E13" s="176"/>
      <c r="F13" s="177"/>
      <c r="G13" s="181">
        <f t="shared" si="0"/>
        <v>0</v>
      </c>
      <c r="H13" s="173">
        <f t="shared" si="1"/>
        <v>0</v>
      </c>
      <c r="I13" s="38" t="s">
        <v>559</v>
      </c>
      <c r="J13" s="60"/>
    </row>
    <row r="14" spans="1:10" s="15" customFormat="1" ht="24.75" customHeight="1">
      <c r="A14" s="105" t="s">
        <v>383</v>
      </c>
      <c r="B14" s="64" t="s">
        <v>378</v>
      </c>
      <c r="C14" s="106" t="s">
        <v>1</v>
      </c>
      <c r="D14" s="107">
        <v>3</v>
      </c>
      <c r="E14" s="176"/>
      <c r="F14" s="177"/>
      <c r="G14" s="181">
        <f t="shared" si="0"/>
        <v>0</v>
      </c>
      <c r="H14" s="173">
        <f t="shared" si="1"/>
        <v>0</v>
      </c>
      <c r="I14" s="38" t="s">
        <v>559</v>
      </c>
      <c r="J14" s="60"/>
    </row>
    <row r="15" spans="1:10" s="15" customFormat="1" ht="24.75" customHeight="1">
      <c r="A15" s="105" t="s">
        <v>18</v>
      </c>
      <c r="B15" s="64" t="s">
        <v>212</v>
      </c>
      <c r="C15" s="106" t="s">
        <v>1</v>
      </c>
      <c r="D15" s="107">
        <v>1</v>
      </c>
      <c r="E15" s="176"/>
      <c r="F15" s="177"/>
      <c r="G15" s="181">
        <f t="shared" si="0"/>
        <v>0</v>
      </c>
      <c r="H15" s="173">
        <f t="shared" si="1"/>
        <v>0</v>
      </c>
      <c r="I15" s="38" t="s">
        <v>559</v>
      </c>
      <c r="J15" s="60"/>
    </row>
    <row r="16" spans="1:10" s="187" customFormat="1" ht="39" customHeight="1">
      <c r="A16" s="105" t="s">
        <v>19</v>
      </c>
      <c r="B16" s="182" t="s">
        <v>300</v>
      </c>
      <c r="C16" s="183" t="s">
        <v>0</v>
      </c>
      <c r="D16" s="184">
        <v>1</v>
      </c>
      <c r="E16" s="176"/>
      <c r="F16" s="177"/>
      <c r="G16" s="181">
        <f t="shared" si="0"/>
        <v>0</v>
      </c>
      <c r="H16" s="173">
        <f t="shared" si="1"/>
        <v>0</v>
      </c>
      <c r="I16" s="185" t="s">
        <v>301</v>
      </c>
      <c r="J16" s="186"/>
    </row>
    <row r="17" spans="1:10" s="15" customFormat="1" ht="24.75" customHeight="1">
      <c r="A17" s="105" t="s">
        <v>20</v>
      </c>
      <c r="B17" s="64" t="s">
        <v>429</v>
      </c>
      <c r="C17" s="106" t="s">
        <v>1</v>
      </c>
      <c r="D17" s="107">
        <v>1</v>
      </c>
      <c r="E17" s="176"/>
      <c r="F17" s="177"/>
      <c r="G17" s="181">
        <f t="shared" si="0"/>
        <v>0</v>
      </c>
      <c r="H17" s="173">
        <f t="shared" si="1"/>
        <v>0</v>
      </c>
      <c r="I17" s="38" t="s">
        <v>559</v>
      </c>
      <c r="J17" s="60"/>
    </row>
    <row r="18" spans="1:10" s="15" customFormat="1" ht="24.75" customHeight="1">
      <c r="A18" s="105" t="s">
        <v>21</v>
      </c>
      <c r="B18" s="64" t="s">
        <v>428</v>
      </c>
      <c r="C18" s="106" t="s">
        <v>1</v>
      </c>
      <c r="D18" s="107">
        <v>1</v>
      </c>
      <c r="E18" s="176"/>
      <c r="F18" s="177"/>
      <c r="G18" s="181">
        <f t="shared" si="0"/>
        <v>0</v>
      </c>
      <c r="H18" s="173">
        <f t="shared" si="1"/>
        <v>0</v>
      </c>
      <c r="I18" s="38" t="s">
        <v>749</v>
      </c>
      <c r="J18" s="60"/>
    </row>
    <row r="19" spans="1:10" s="15" customFormat="1" ht="24.75" customHeight="1">
      <c r="A19" s="105" t="s">
        <v>22</v>
      </c>
      <c r="B19" s="64" t="s">
        <v>213</v>
      </c>
      <c r="C19" s="106" t="s">
        <v>0</v>
      </c>
      <c r="D19" s="107">
        <v>1</v>
      </c>
      <c r="E19" s="176"/>
      <c r="F19" s="177"/>
      <c r="G19" s="181">
        <f t="shared" si="0"/>
        <v>0</v>
      </c>
      <c r="H19" s="173">
        <f t="shared" si="1"/>
        <v>0</v>
      </c>
      <c r="I19" s="38" t="s">
        <v>214</v>
      </c>
      <c r="J19" s="60"/>
    </row>
    <row r="20" spans="1:10" s="15" customFormat="1" ht="24.75" customHeight="1">
      <c r="A20" s="105" t="s">
        <v>23</v>
      </c>
      <c r="B20" s="64" t="s">
        <v>215</v>
      </c>
      <c r="C20" s="106" t="s">
        <v>0</v>
      </c>
      <c r="D20" s="107">
        <v>18</v>
      </c>
      <c r="E20" s="176"/>
      <c r="F20" s="177"/>
      <c r="G20" s="181">
        <f t="shared" si="0"/>
        <v>0</v>
      </c>
      <c r="H20" s="173">
        <f t="shared" si="1"/>
        <v>0</v>
      </c>
      <c r="I20" s="38" t="s">
        <v>756</v>
      </c>
      <c r="J20" s="60"/>
    </row>
    <row r="21" spans="1:10" s="15" customFormat="1" ht="39" customHeight="1">
      <c r="A21" s="105" t="s">
        <v>24</v>
      </c>
      <c r="B21" s="64" t="s">
        <v>216</v>
      </c>
      <c r="C21" s="106" t="s">
        <v>0</v>
      </c>
      <c r="D21" s="107">
        <v>1</v>
      </c>
      <c r="E21" s="176"/>
      <c r="F21" s="177"/>
      <c r="G21" s="181">
        <f t="shared" si="0"/>
        <v>0</v>
      </c>
      <c r="H21" s="173">
        <f t="shared" si="1"/>
        <v>0</v>
      </c>
      <c r="I21" s="38" t="s">
        <v>757</v>
      </c>
      <c r="J21" s="60"/>
    </row>
    <row r="22" spans="1:10" s="15" customFormat="1" ht="24.75" customHeight="1">
      <c r="A22" s="105" t="s">
        <v>384</v>
      </c>
      <c r="B22" s="64" t="s">
        <v>217</v>
      </c>
      <c r="C22" s="106" t="s">
        <v>0</v>
      </c>
      <c r="D22" s="107">
        <v>1</v>
      </c>
      <c r="E22" s="176"/>
      <c r="F22" s="177"/>
      <c r="G22" s="181">
        <f t="shared" si="0"/>
        <v>0</v>
      </c>
      <c r="H22" s="173">
        <f t="shared" si="1"/>
        <v>0</v>
      </c>
      <c r="I22" s="38" t="s">
        <v>758</v>
      </c>
      <c r="J22" s="60"/>
    </row>
    <row r="23" spans="1:10" s="15" customFormat="1" ht="24.75" customHeight="1">
      <c r="A23" s="105" t="s">
        <v>25</v>
      </c>
      <c r="B23" s="64" t="s">
        <v>86</v>
      </c>
      <c r="C23" s="106" t="s">
        <v>0</v>
      </c>
      <c r="D23" s="107">
        <v>1</v>
      </c>
      <c r="E23" s="176"/>
      <c r="F23" s="177"/>
      <c r="G23" s="181">
        <f t="shared" si="0"/>
        <v>0</v>
      </c>
      <c r="H23" s="173">
        <f t="shared" si="1"/>
        <v>0</v>
      </c>
      <c r="I23" s="38" t="s">
        <v>759</v>
      </c>
      <c r="J23" s="60"/>
    </row>
    <row r="24" spans="1:10" s="15" customFormat="1" ht="24.75" customHeight="1">
      <c r="A24" s="105" t="s">
        <v>26</v>
      </c>
      <c r="B24" s="64" t="s">
        <v>218</v>
      </c>
      <c r="C24" s="106" t="s">
        <v>0</v>
      </c>
      <c r="D24" s="107">
        <v>2</v>
      </c>
      <c r="E24" s="176"/>
      <c r="F24" s="177"/>
      <c r="G24" s="181">
        <f t="shared" si="0"/>
        <v>0</v>
      </c>
      <c r="H24" s="173">
        <f t="shared" si="1"/>
        <v>0</v>
      </c>
      <c r="I24" s="38" t="s">
        <v>750</v>
      </c>
      <c r="J24" s="16"/>
    </row>
    <row r="25" spans="1:10" s="15" customFormat="1" ht="24.75" customHeight="1">
      <c r="A25" s="105" t="s">
        <v>50</v>
      </c>
      <c r="B25" s="64" t="s">
        <v>255</v>
      </c>
      <c r="C25" s="106" t="s">
        <v>1</v>
      </c>
      <c r="D25" s="107">
        <v>1</v>
      </c>
      <c r="E25" s="176"/>
      <c r="F25" s="177"/>
      <c r="G25" s="181">
        <f t="shared" si="0"/>
        <v>0</v>
      </c>
      <c r="H25" s="173">
        <f t="shared" si="1"/>
        <v>0</v>
      </c>
      <c r="I25" s="38" t="s">
        <v>751</v>
      </c>
      <c r="J25" s="60"/>
    </row>
    <row r="26" spans="1:10" s="15" customFormat="1" ht="24.75" customHeight="1">
      <c r="A26" s="105" t="s">
        <v>51</v>
      </c>
      <c r="B26" s="64" t="s">
        <v>406</v>
      </c>
      <c r="C26" s="106" t="s">
        <v>1</v>
      </c>
      <c r="D26" s="107">
        <v>1</v>
      </c>
      <c r="E26" s="176"/>
      <c r="F26" s="177"/>
      <c r="G26" s="181">
        <f t="shared" si="0"/>
        <v>0</v>
      </c>
      <c r="H26" s="173">
        <f t="shared" si="1"/>
        <v>0</v>
      </c>
      <c r="I26" s="38" t="s">
        <v>746</v>
      </c>
      <c r="J26" s="60"/>
    </row>
    <row r="27" spans="1:10" s="15" customFormat="1" ht="24.75" customHeight="1">
      <c r="A27" s="105" t="s">
        <v>385</v>
      </c>
      <c r="B27" s="64" t="s">
        <v>407</v>
      </c>
      <c r="C27" s="106" t="s">
        <v>1</v>
      </c>
      <c r="D27" s="107">
        <v>1</v>
      </c>
      <c r="E27" s="176"/>
      <c r="F27" s="177"/>
      <c r="G27" s="181">
        <f t="shared" si="0"/>
        <v>0</v>
      </c>
      <c r="H27" s="173">
        <f t="shared" si="1"/>
        <v>0</v>
      </c>
      <c r="I27" s="38" t="s">
        <v>746</v>
      </c>
      <c r="J27" s="60"/>
    </row>
    <row r="28" spans="1:10" s="15" customFormat="1" ht="24.75" customHeight="1">
      <c r="A28" s="105" t="s">
        <v>386</v>
      </c>
      <c r="B28" s="64" t="s">
        <v>408</v>
      </c>
      <c r="C28" s="106" t="s">
        <v>1</v>
      </c>
      <c r="D28" s="107">
        <v>1</v>
      </c>
      <c r="E28" s="176"/>
      <c r="F28" s="177"/>
      <c r="G28" s="181">
        <f t="shared" si="0"/>
        <v>0</v>
      </c>
      <c r="H28" s="173">
        <f t="shared" si="1"/>
        <v>0</v>
      </c>
      <c r="I28" s="38" t="s">
        <v>746</v>
      </c>
      <c r="J28" s="60"/>
    </row>
    <row r="29" spans="1:10" s="15" customFormat="1" ht="24.75" customHeight="1">
      <c r="A29" s="105" t="s">
        <v>52</v>
      </c>
      <c r="B29" s="64" t="s">
        <v>409</v>
      </c>
      <c r="C29" s="106" t="s">
        <v>1</v>
      </c>
      <c r="D29" s="107">
        <v>1</v>
      </c>
      <c r="E29" s="176"/>
      <c r="F29" s="177"/>
      <c r="G29" s="181">
        <f t="shared" si="0"/>
        <v>0</v>
      </c>
      <c r="H29" s="173">
        <f t="shared" si="1"/>
        <v>0</v>
      </c>
      <c r="I29" s="38" t="s">
        <v>752</v>
      </c>
      <c r="J29" s="60"/>
    </row>
    <row r="30" spans="1:10" s="15" customFormat="1" ht="24.75" customHeight="1">
      <c r="A30" s="63" t="s">
        <v>87</v>
      </c>
      <c r="B30" s="66" t="s">
        <v>388</v>
      </c>
      <c r="C30" s="14"/>
      <c r="D30" s="35"/>
      <c r="E30" s="176"/>
      <c r="F30" s="177"/>
      <c r="G30" s="181">
        <f t="shared" si="0"/>
        <v>0</v>
      </c>
      <c r="H30" s="173">
        <f t="shared" si="1"/>
        <v>0</v>
      </c>
      <c r="I30" s="38"/>
      <c r="J30" s="60"/>
    </row>
    <row r="31" spans="1:10" s="15" customFormat="1" ht="24.75" customHeight="1">
      <c r="A31" s="105" t="s">
        <v>663</v>
      </c>
      <c r="B31" s="64" t="s">
        <v>219</v>
      </c>
      <c r="C31" s="106" t="s">
        <v>27</v>
      </c>
      <c r="D31" s="107">
        <v>800</v>
      </c>
      <c r="E31" s="176"/>
      <c r="F31" s="177"/>
      <c r="G31" s="181">
        <f t="shared" si="0"/>
        <v>0</v>
      </c>
      <c r="H31" s="173">
        <f t="shared" si="1"/>
        <v>0</v>
      </c>
      <c r="I31" s="38" t="s">
        <v>753</v>
      </c>
      <c r="J31" s="60"/>
    </row>
    <row r="32" spans="1:10" s="15" customFormat="1" ht="24.75" customHeight="1">
      <c r="A32" s="105" t="s">
        <v>664</v>
      </c>
      <c r="B32" s="64" t="s">
        <v>220</v>
      </c>
      <c r="C32" s="106" t="s">
        <v>27</v>
      </c>
      <c r="D32" s="107">
        <v>800</v>
      </c>
      <c r="E32" s="176"/>
      <c r="F32" s="177"/>
      <c r="G32" s="181">
        <f t="shared" si="0"/>
        <v>0</v>
      </c>
      <c r="H32" s="173">
        <f t="shared" si="1"/>
        <v>0</v>
      </c>
      <c r="I32" s="38" t="s">
        <v>754</v>
      </c>
      <c r="J32" s="60"/>
    </row>
    <row r="33" spans="1:10" s="15" customFormat="1" ht="24.75" customHeight="1">
      <c r="A33" s="105" t="s">
        <v>665</v>
      </c>
      <c r="B33" s="64" t="s">
        <v>324</v>
      </c>
      <c r="C33" s="106" t="s">
        <v>0</v>
      </c>
      <c r="D33" s="107">
        <v>1</v>
      </c>
      <c r="E33" s="176"/>
      <c r="F33" s="177"/>
      <c r="G33" s="181">
        <f t="shared" si="0"/>
        <v>0</v>
      </c>
      <c r="H33" s="173">
        <f t="shared" si="1"/>
        <v>0</v>
      </c>
      <c r="I33" s="38" t="s">
        <v>755</v>
      </c>
      <c r="J33" s="60"/>
    </row>
    <row r="34" spans="1:10" s="24" customFormat="1" ht="24.75" customHeight="1">
      <c r="A34" s="105" t="s">
        <v>666</v>
      </c>
      <c r="B34" s="64" t="s">
        <v>225</v>
      </c>
      <c r="C34" s="106" t="s">
        <v>226</v>
      </c>
      <c r="D34" s="107">
        <v>6000</v>
      </c>
      <c r="E34" s="176"/>
      <c r="F34" s="177"/>
      <c r="G34" s="181">
        <f t="shared" si="0"/>
        <v>0</v>
      </c>
      <c r="H34" s="173">
        <f t="shared" si="1"/>
        <v>0</v>
      </c>
      <c r="I34" s="38"/>
      <c r="J34" s="61"/>
    </row>
    <row r="35" spans="1:10" s="24" customFormat="1" ht="24.75" customHeight="1">
      <c r="A35" s="105" t="s">
        <v>667</v>
      </c>
      <c r="B35" s="64" t="s">
        <v>229</v>
      </c>
      <c r="C35" s="106" t="s">
        <v>27</v>
      </c>
      <c r="D35" s="107">
        <v>4000</v>
      </c>
      <c r="E35" s="176"/>
      <c r="F35" s="177"/>
      <c r="G35" s="181">
        <f t="shared" si="0"/>
        <v>0</v>
      </c>
      <c r="H35" s="173">
        <f t="shared" si="1"/>
        <v>0</v>
      </c>
      <c r="I35" s="38"/>
      <c r="J35" s="61"/>
    </row>
    <row r="36" spans="1:10" s="24" customFormat="1" ht="24.75" customHeight="1">
      <c r="A36" s="105" t="s">
        <v>668</v>
      </c>
      <c r="B36" s="64" t="s">
        <v>228</v>
      </c>
      <c r="C36" s="106" t="s">
        <v>30</v>
      </c>
      <c r="D36" s="107">
        <v>1</v>
      </c>
      <c r="E36" s="176"/>
      <c r="F36" s="177"/>
      <c r="G36" s="181">
        <f t="shared" si="0"/>
        <v>0</v>
      </c>
      <c r="H36" s="173">
        <f t="shared" si="1"/>
        <v>0</v>
      </c>
      <c r="I36" s="38" t="s">
        <v>227</v>
      </c>
      <c r="J36" s="61"/>
    </row>
    <row r="37" spans="1:10" s="15" customFormat="1" ht="24.75" customHeight="1">
      <c r="A37" s="105" t="s">
        <v>669</v>
      </c>
      <c r="B37" s="64" t="s">
        <v>410</v>
      </c>
      <c r="C37" s="106" t="s">
        <v>28</v>
      </c>
      <c r="D37" s="107">
        <v>1</v>
      </c>
      <c r="E37" s="176"/>
      <c r="F37" s="177"/>
      <c r="G37" s="181">
        <f t="shared" si="0"/>
        <v>0</v>
      </c>
      <c r="H37" s="173">
        <f t="shared" si="1"/>
        <v>0</v>
      </c>
      <c r="I37" s="38"/>
      <c r="J37" s="60"/>
    </row>
    <row r="38" spans="1:10" s="15" customFormat="1" ht="24.75" customHeight="1">
      <c r="A38" s="105" t="s">
        <v>670</v>
      </c>
      <c r="B38" s="64" t="s">
        <v>412</v>
      </c>
      <c r="C38" s="106" t="s">
        <v>28</v>
      </c>
      <c r="D38" s="107">
        <v>1</v>
      </c>
      <c r="E38" s="176"/>
      <c r="F38" s="177"/>
      <c r="G38" s="181">
        <f t="shared" si="0"/>
        <v>0</v>
      </c>
      <c r="H38" s="173">
        <f t="shared" si="1"/>
        <v>0</v>
      </c>
      <c r="I38" s="38"/>
      <c r="J38" s="60"/>
    </row>
    <row r="39" spans="1:10" s="15" customFormat="1" ht="24.75" customHeight="1">
      <c r="A39" s="105" t="s">
        <v>671</v>
      </c>
      <c r="B39" s="64" t="s">
        <v>411</v>
      </c>
      <c r="C39" s="106" t="s">
        <v>88</v>
      </c>
      <c r="D39" s="107">
        <v>1</v>
      </c>
      <c r="E39" s="176"/>
      <c r="F39" s="177"/>
      <c r="G39" s="181">
        <f t="shared" si="0"/>
        <v>0</v>
      </c>
      <c r="H39" s="173">
        <f t="shared" si="1"/>
        <v>0</v>
      </c>
      <c r="I39" s="38" t="s">
        <v>760</v>
      </c>
      <c r="J39" s="60"/>
    </row>
    <row r="40" spans="1:10" s="15" customFormat="1" ht="24.75" customHeight="1">
      <c r="A40" s="63" t="s">
        <v>485</v>
      </c>
      <c r="B40" s="66" t="s">
        <v>89</v>
      </c>
      <c r="C40" s="14"/>
      <c r="D40" s="35"/>
      <c r="E40" s="269"/>
      <c r="F40" s="172"/>
      <c r="G40" s="181">
        <f t="shared" si="0"/>
        <v>0</v>
      </c>
      <c r="H40" s="173">
        <f t="shared" si="1"/>
        <v>0</v>
      </c>
      <c r="I40" s="38"/>
      <c r="J40" s="60"/>
    </row>
    <row r="41" spans="1:9" ht="24.75" customHeight="1">
      <c r="A41" s="105" t="s">
        <v>672</v>
      </c>
      <c r="B41" s="64" t="s">
        <v>221</v>
      </c>
      <c r="C41" s="106" t="s">
        <v>0</v>
      </c>
      <c r="D41" s="107">
        <v>1</v>
      </c>
      <c r="E41" s="176"/>
      <c r="F41" s="177"/>
      <c r="G41" s="181">
        <f t="shared" si="0"/>
        <v>0</v>
      </c>
      <c r="H41" s="173">
        <f t="shared" si="1"/>
        <v>0</v>
      </c>
      <c r="I41" s="38" t="s">
        <v>222</v>
      </c>
    </row>
    <row r="42" spans="1:9" ht="24.75" customHeight="1">
      <c r="A42" s="105" t="s">
        <v>673</v>
      </c>
      <c r="B42" s="64" t="s">
        <v>223</v>
      </c>
      <c r="C42" s="106" t="s">
        <v>0</v>
      </c>
      <c r="D42" s="107">
        <v>1</v>
      </c>
      <c r="E42" s="193"/>
      <c r="F42" s="177"/>
      <c r="G42" s="181">
        <f t="shared" si="0"/>
        <v>0</v>
      </c>
      <c r="H42" s="173">
        <f t="shared" si="1"/>
        <v>0</v>
      </c>
      <c r="I42" s="38" t="s">
        <v>224</v>
      </c>
    </row>
    <row r="43" spans="1:9" ht="24.75" customHeight="1">
      <c r="A43" s="105" t="s">
        <v>674</v>
      </c>
      <c r="B43" s="64" t="s">
        <v>250</v>
      </c>
      <c r="C43" s="106" t="s">
        <v>0</v>
      </c>
      <c r="D43" s="107">
        <v>1</v>
      </c>
      <c r="E43" s="176"/>
      <c r="F43" s="177"/>
      <c r="G43" s="181">
        <f t="shared" si="0"/>
        <v>0</v>
      </c>
      <c r="H43" s="173">
        <f t="shared" si="1"/>
        <v>0</v>
      </c>
      <c r="I43" s="38" t="s">
        <v>251</v>
      </c>
    </row>
    <row r="44" spans="1:9" ht="24.75" customHeight="1">
      <c r="A44" s="105" t="s">
        <v>675</v>
      </c>
      <c r="B44" s="64" t="s">
        <v>414</v>
      </c>
      <c r="C44" s="106" t="s">
        <v>0</v>
      </c>
      <c r="D44" s="107">
        <v>1</v>
      </c>
      <c r="E44" s="176"/>
      <c r="F44" s="177"/>
      <c r="G44" s="181">
        <f t="shared" si="0"/>
        <v>0</v>
      </c>
      <c r="H44" s="173">
        <f t="shared" si="1"/>
        <v>0</v>
      </c>
      <c r="I44" s="38" t="s">
        <v>91</v>
      </c>
    </row>
    <row r="45" spans="1:9" ht="24.75" customHeight="1">
      <c r="A45" s="105" t="s">
        <v>676</v>
      </c>
      <c r="B45" s="64" t="s">
        <v>415</v>
      </c>
      <c r="C45" s="106" t="s">
        <v>0</v>
      </c>
      <c r="D45" s="107">
        <v>1</v>
      </c>
      <c r="E45" s="176"/>
      <c r="F45" s="177"/>
      <c r="G45" s="181">
        <f t="shared" si="0"/>
        <v>0</v>
      </c>
      <c r="H45" s="173">
        <f t="shared" si="1"/>
        <v>0</v>
      </c>
      <c r="I45" s="38" t="s">
        <v>90</v>
      </c>
    </row>
    <row r="46" spans="1:9" ht="24.75" customHeight="1">
      <c r="A46" s="105" t="s">
        <v>677</v>
      </c>
      <c r="B46" s="64" t="s">
        <v>416</v>
      </c>
      <c r="C46" s="106" t="s">
        <v>92</v>
      </c>
      <c r="D46" s="107">
        <v>2</v>
      </c>
      <c r="E46" s="269">
        <v>200000</v>
      </c>
      <c r="F46" s="172"/>
      <c r="G46" s="181">
        <f t="shared" si="0"/>
        <v>200000</v>
      </c>
      <c r="H46" s="173">
        <f t="shared" si="1"/>
        <v>400000</v>
      </c>
      <c r="I46" s="38"/>
    </row>
    <row r="47" spans="1:10" s="15" customFormat="1" ht="24.75" customHeight="1">
      <c r="A47" s="105" t="s">
        <v>678</v>
      </c>
      <c r="B47" s="64" t="s">
        <v>230</v>
      </c>
      <c r="C47" s="106" t="s">
        <v>30</v>
      </c>
      <c r="D47" s="107">
        <v>1</v>
      </c>
      <c r="E47" s="176"/>
      <c r="F47" s="177"/>
      <c r="G47" s="181">
        <f t="shared" si="0"/>
        <v>0</v>
      </c>
      <c r="H47" s="173">
        <f t="shared" si="1"/>
        <v>0</v>
      </c>
      <c r="I47" s="38" t="s">
        <v>231</v>
      </c>
      <c r="J47" s="60"/>
    </row>
    <row r="48" spans="1:10" s="15" customFormat="1" ht="24.75" customHeight="1">
      <c r="A48" s="63">
        <v>902</v>
      </c>
      <c r="B48" s="66" t="s">
        <v>481</v>
      </c>
      <c r="C48" s="14"/>
      <c r="D48" s="35"/>
      <c r="E48" s="269"/>
      <c r="F48" s="172"/>
      <c r="G48" s="181">
        <f t="shared" si="0"/>
        <v>0</v>
      </c>
      <c r="H48" s="173">
        <f t="shared" si="1"/>
        <v>0</v>
      </c>
      <c r="I48" s="38"/>
      <c r="J48" s="60"/>
    </row>
    <row r="49" spans="1:10" s="15" customFormat="1" ht="24.75" customHeight="1">
      <c r="A49" s="63" t="s">
        <v>487</v>
      </c>
      <c r="B49" s="66" t="s">
        <v>480</v>
      </c>
      <c r="C49" s="14"/>
      <c r="D49" s="35"/>
      <c r="E49" s="269"/>
      <c r="F49" s="172"/>
      <c r="G49" s="181">
        <f t="shared" si="0"/>
        <v>0</v>
      </c>
      <c r="H49" s="173">
        <f t="shared" si="1"/>
        <v>0</v>
      </c>
      <c r="I49" s="38"/>
      <c r="J49" s="60"/>
    </row>
    <row r="50" spans="1:10" s="15" customFormat="1" ht="34.5" customHeight="1">
      <c r="A50" s="105" t="s">
        <v>488</v>
      </c>
      <c r="B50" s="64" t="s">
        <v>364</v>
      </c>
      <c r="C50" s="106" t="s">
        <v>1</v>
      </c>
      <c r="D50" s="107">
        <v>1</v>
      </c>
      <c r="E50" s="176"/>
      <c r="F50" s="177"/>
      <c r="G50" s="181">
        <f t="shared" si="0"/>
        <v>0</v>
      </c>
      <c r="H50" s="173">
        <f t="shared" si="1"/>
        <v>0</v>
      </c>
      <c r="I50" s="38" t="s">
        <v>761</v>
      </c>
      <c r="J50" s="16"/>
    </row>
    <row r="51" spans="1:10" s="15" customFormat="1" ht="24.75" customHeight="1">
      <c r="A51" s="105" t="s">
        <v>66</v>
      </c>
      <c r="B51" s="64" t="s">
        <v>365</v>
      </c>
      <c r="C51" s="106" t="s">
        <v>1</v>
      </c>
      <c r="D51" s="107">
        <v>1</v>
      </c>
      <c r="E51" s="176"/>
      <c r="F51" s="177"/>
      <c r="G51" s="181">
        <f t="shared" si="0"/>
        <v>0</v>
      </c>
      <c r="H51" s="173">
        <f t="shared" si="1"/>
        <v>0</v>
      </c>
      <c r="I51" s="38" t="s">
        <v>762</v>
      </c>
      <c r="J51" s="16"/>
    </row>
    <row r="52" spans="1:10" s="15" customFormat="1" ht="24.75" customHeight="1">
      <c r="A52" s="105" t="s">
        <v>67</v>
      </c>
      <c r="B52" s="64" t="s">
        <v>371</v>
      </c>
      <c r="C52" s="106" t="s">
        <v>1</v>
      </c>
      <c r="D52" s="107">
        <v>1</v>
      </c>
      <c r="E52" s="176"/>
      <c r="F52" s="177"/>
      <c r="G52" s="181">
        <f t="shared" si="0"/>
        <v>0</v>
      </c>
      <c r="H52" s="173">
        <f t="shared" si="1"/>
        <v>0</v>
      </c>
      <c r="I52" s="38" t="s">
        <v>763</v>
      </c>
      <c r="J52" s="16"/>
    </row>
    <row r="53" spans="1:10" s="15" customFormat="1" ht="24.75" customHeight="1">
      <c r="A53" s="105" t="s">
        <v>68</v>
      </c>
      <c r="B53" s="64" t="s">
        <v>372</v>
      </c>
      <c r="C53" s="106" t="s">
        <v>1</v>
      </c>
      <c r="D53" s="107">
        <v>1</v>
      </c>
      <c r="E53" s="176"/>
      <c r="F53" s="177"/>
      <c r="G53" s="181">
        <f t="shared" si="0"/>
        <v>0</v>
      </c>
      <c r="H53" s="173">
        <f t="shared" si="1"/>
        <v>0</v>
      </c>
      <c r="I53" s="38" t="s">
        <v>764</v>
      </c>
      <c r="J53" s="16"/>
    </row>
    <row r="54" spans="1:10" s="15" customFormat="1" ht="24.75" customHeight="1">
      <c r="A54" s="105" t="s">
        <v>69</v>
      </c>
      <c r="B54" s="64" t="s">
        <v>363</v>
      </c>
      <c r="C54" s="106" t="s">
        <v>1</v>
      </c>
      <c r="D54" s="107">
        <v>2</v>
      </c>
      <c r="E54" s="176"/>
      <c r="F54" s="177"/>
      <c r="G54" s="181">
        <f t="shared" si="0"/>
        <v>0</v>
      </c>
      <c r="H54" s="173">
        <f t="shared" si="1"/>
        <v>0</v>
      </c>
      <c r="I54" s="38" t="s">
        <v>765</v>
      </c>
      <c r="J54" s="60"/>
    </row>
    <row r="55" spans="1:10" s="15" customFormat="1" ht="24.75" customHeight="1">
      <c r="A55" s="105" t="s">
        <v>518</v>
      </c>
      <c r="B55" s="64" t="s">
        <v>373</v>
      </c>
      <c r="C55" s="106" t="s">
        <v>1</v>
      </c>
      <c r="D55" s="107">
        <v>1</v>
      </c>
      <c r="E55" s="176"/>
      <c r="F55" s="177"/>
      <c r="G55" s="181">
        <f t="shared" si="0"/>
        <v>0</v>
      </c>
      <c r="H55" s="173">
        <f t="shared" si="1"/>
        <v>0</v>
      </c>
      <c r="I55" s="38" t="s">
        <v>763</v>
      </c>
      <c r="J55" s="60"/>
    </row>
    <row r="56" spans="1:10" s="15" customFormat="1" ht="24.75" customHeight="1">
      <c r="A56" s="105" t="s">
        <v>70</v>
      </c>
      <c r="B56" s="64" t="s">
        <v>374</v>
      </c>
      <c r="C56" s="106" t="s">
        <v>1</v>
      </c>
      <c r="D56" s="107">
        <v>1</v>
      </c>
      <c r="E56" s="176"/>
      <c r="F56" s="177"/>
      <c r="G56" s="181">
        <f t="shared" si="0"/>
        <v>0</v>
      </c>
      <c r="H56" s="173">
        <f t="shared" si="1"/>
        <v>0</v>
      </c>
      <c r="I56" s="38" t="s">
        <v>763</v>
      </c>
      <c r="J56" s="60"/>
    </row>
    <row r="57" spans="1:10" s="15" customFormat="1" ht="24.75" customHeight="1">
      <c r="A57" s="105" t="s">
        <v>71</v>
      </c>
      <c r="B57" s="64" t="s">
        <v>375</v>
      </c>
      <c r="C57" s="106" t="s">
        <v>1</v>
      </c>
      <c r="D57" s="107">
        <v>1</v>
      </c>
      <c r="E57" s="176"/>
      <c r="F57" s="177"/>
      <c r="G57" s="181">
        <f t="shared" si="0"/>
        <v>0</v>
      </c>
      <c r="H57" s="173">
        <f t="shared" si="1"/>
        <v>0</v>
      </c>
      <c r="I57" s="38" t="s">
        <v>766</v>
      </c>
      <c r="J57" s="60"/>
    </row>
    <row r="58" spans="1:10" s="15" customFormat="1" ht="24.75" customHeight="1">
      <c r="A58" s="105" t="s">
        <v>72</v>
      </c>
      <c r="B58" s="64" t="s">
        <v>356</v>
      </c>
      <c r="C58" s="106" t="s">
        <v>1</v>
      </c>
      <c r="D58" s="107">
        <v>42</v>
      </c>
      <c r="E58" s="176"/>
      <c r="F58" s="177"/>
      <c r="G58" s="181">
        <f t="shared" si="0"/>
        <v>0</v>
      </c>
      <c r="H58" s="173">
        <f t="shared" si="1"/>
        <v>0</v>
      </c>
      <c r="I58" s="38" t="s">
        <v>357</v>
      </c>
      <c r="J58" s="60"/>
    </row>
    <row r="59" spans="1:10" s="15" customFormat="1" ht="24.75" customHeight="1">
      <c r="A59" s="105" t="s">
        <v>73</v>
      </c>
      <c r="B59" s="64" t="s">
        <v>358</v>
      </c>
      <c r="C59" s="106" t="s">
        <v>1</v>
      </c>
      <c r="D59" s="107">
        <v>1</v>
      </c>
      <c r="E59" s="176"/>
      <c r="F59" s="177"/>
      <c r="G59" s="181">
        <f t="shared" si="0"/>
        <v>0</v>
      </c>
      <c r="H59" s="173">
        <f t="shared" si="1"/>
        <v>0</v>
      </c>
      <c r="I59" s="38" t="s">
        <v>359</v>
      </c>
      <c r="J59" s="60"/>
    </row>
    <row r="60" spans="1:9" ht="24.75" customHeight="1">
      <c r="A60" s="105" t="s">
        <v>74</v>
      </c>
      <c r="B60" s="64" t="s">
        <v>360</v>
      </c>
      <c r="C60" s="106" t="s">
        <v>0</v>
      </c>
      <c r="D60" s="107">
        <v>1</v>
      </c>
      <c r="E60" s="176"/>
      <c r="F60" s="177"/>
      <c r="G60" s="181">
        <f t="shared" si="0"/>
        <v>0</v>
      </c>
      <c r="H60" s="173">
        <f t="shared" si="1"/>
        <v>0</v>
      </c>
      <c r="I60" s="38" t="s">
        <v>361</v>
      </c>
    </row>
    <row r="61" spans="1:10" s="15" customFormat="1" ht="24.75" customHeight="1">
      <c r="A61" s="63" t="s">
        <v>483</v>
      </c>
      <c r="B61" s="66" t="s">
        <v>479</v>
      </c>
      <c r="C61" s="14"/>
      <c r="D61" s="35"/>
      <c r="E61" s="269"/>
      <c r="F61" s="172"/>
      <c r="G61" s="181">
        <f t="shared" si="0"/>
        <v>0</v>
      </c>
      <c r="H61" s="173">
        <f t="shared" si="1"/>
        <v>0</v>
      </c>
      <c r="I61" s="38"/>
      <c r="J61" s="60"/>
    </row>
    <row r="62" spans="1:9" ht="41.25" customHeight="1">
      <c r="A62" s="105" t="s">
        <v>489</v>
      </c>
      <c r="B62" s="64" t="s">
        <v>335</v>
      </c>
      <c r="C62" s="106" t="s">
        <v>1</v>
      </c>
      <c r="D62" s="107">
        <v>33</v>
      </c>
      <c r="E62" s="176"/>
      <c r="F62" s="177"/>
      <c r="G62" s="181">
        <f t="shared" si="0"/>
        <v>0</v>
      </c>
      <c r="H62" s="173">
        <f t="shared" si="1"/>
        <v>0</v>
      </c>
      <c r="I62" s="38" t="s">
        <v>767</v>
      </c>
    </row>
    <row r="63" spans="1:9" ht="33.75" customHeight="1">
      <c r="A63" s="105" t="s">
        <v>75</v>
      </c>
      <c r="B63" s="20" t="s">
        <v>443</v>
      </c>
      <c r="C63" s="106" t="s">
        <v>1</v>
      </c>
      <c r="D63" s="107">
        <v>20</v>
      </c>
      <c r="E63" s="269">
        <v>18000</v>
      </c>
      <c r="F63" s="172"/>
      <c r="G63" s="181">
        <f t="shared" si="0"/>
        <v>18000</v>
      </c>
      <c r="H63" s="173">
        <f t="shared" si="1"/>
        <v>360000</v>
      </c>
      <c r="I63" s="38" t="s">
        <v>768</v>
      </c>
    </row>
    <row r="64" spans="1:9" ht="33.75" customHeight="1">
      <c r="A64" s="105" t="s">
        <v>76</v>
      </c>
      <c r="B64" s="20" t="s">
        <v>445</v>
      </c>
      <c r="C64" s="106" t="s">
        <v>1</v>
      </c>
      <c r="D64" s="107">
        <v>13</v>
      </c>
      <c r="E64" s="269">
        <v>25000</v>
      </c>
      <c r="F64" s="172"/>
      <c r="G64" s="181">
        <f t="shared" si="0"/>
        <v>25000</v>
      </c>
      <c r="H64" s="173">
        <f t="shared" si="1"/>
        <v>325000</v>
      </c>
      <c r="I64" s="38" t="s">
        <v>769</v>
      </c>
    </row>
    <row r="65" spans="1:9" ht="24.75" customHeight="1">
      <c r="A65" s="105" t="s">
        <v>77</v>
      </c>
      <c r="B65" s="64" t="s">
        <v>336</v>
      </c>
      <c r="C65" s="106" t="s">
        <v>0</v>
      </c>
      <c r="D65" s="107">
        <v>66</v>
      </c>
      <c r="E65" s="176"/>
      <c r="F65" s="177"/>
      <c r="G65" s="181">
        <f t="shared" si="0"/>
        <v>0</v>
      </c>
      <c r="H65" s="173">
        <f t="shared" si="1"/>
        <v>0</v>
      </c>
      <c r="I65" s="38" t="s">
        <v>770</v>
      </c>
    </row>
    <row r="66" spans="1:9" ht="24.75" customHeight="1">
      <c r="A66" s="105" t="s">
        <v>78</v>
      </c>
      <c r="B66" s="64" t="s">
        <v>482</v>
      </c>
      <c r="C66" s="106" t="s">
        <v>0</v>
      </c>
      <c r="D66" s="107">
        <v>27</v>
      </c>
      <c r="E66" s="176"/>
      <c r="F66" s="177"/>
      <c r="G66" s="181">
        <f t="shared" si="0"/>
        <v>0</v>
      </c>
      <c r="H66" s="173">
        <f t="shared" si="1"/>
        <v>0</v>
      </c>
      <c r="I66" s="38" t="s">
        <v>771</v>
      </c>
    </row>
    <row r="67" spans="1:9" ht="24.75" customHeight="1">
      <c r="A67" s="105" t="s">
        <v>79</v>
      </c>
      <c r="B67" s="64" t="s">
        <v>337</v>
      </c>
      <c r="C67" s="106" t="s">
        <v>1</v>
      </c>
      <c r="D67" s="107">
        <v>7</v>
      </c>
      <c r="E67" s="176"/>
      <c r="F67" s="177"/>
      <c r="G67" s="181">
        <f t="shared" si="0"/>
        <v>0</v>
      </c>
      <c r="H67" s="173">
        <f t="shared" si="1"/>
        <v>0</v>
      </c>
      <c r="I67" s="38" t="s">
        <v>772</v>
      </c>
    </row>
    <row r="68" spans="1:9" ht="24.75" customHeight="1">
      <c r="A68" s="105" t="s">
        <v>80</v>
      </c>
      <c r="B68" s="64" t="s">
        <v>447</v>
      </c>
      <c r="C68" s="106" t="s">
        <v>1</v>
      </c>
      <c r="D68" s="107">
        <v>10</v>
      </c>
      <c r="E68" s="269">
        <v>25000</v>
      </c>
      <c r="F68" s="172"/>
      <c r="G68" s="181">
        <f t="shared" si="0"/>
        <v>25000</v>
      </c>
      <c r="H68" s="173">
        <f t="shared" si="1"/>
        <v>250000</v>
      </c>
      <c r="I68" s="38" t="s">
        <v>773</v>
      </c>
    </row>
    <row r="69" spans="1:9" ht="24.75" customHeight="1">
      <c r="A69" s="105" t="s">
        <v>81</v>
      </c>
      <c r="B69" s="64" t="s">
        <v>342</v>
      </c>
      <c r="C69" s="106" t="s">
        <v>1</v>
      </c>
      <c r="D69" s="107">
        <v>10</v>
      </c>
      <c r="E69" s="176"/>
      <c r="F69" s="177"/>
      <c r="G69" s="181">
        <f t="shared" si="0"/>
        <v>0</v>
      </c>
      <c r="H69" s="173">
        <f t="shared" si="1"/>
        <v>0</v>
      </c>
      <c r="I69" s="38" t="s">
        <v>774</v>
      </c>
    </row>
    <row r="70" spans="1:9" ht="24.75" customHeight="1">
      <c r="A70" s="105" t="s">
        <v>490</v>
      </c>
      <c r="B70" s="64" t="s">
        <v>515</v>
      </c>
      <c r="C70" s="106" t="s">
        <v>28</v>
      </c>
      <c r="D70" s="107">
        <v>10</v>
      </c>
      <c r="E70" s="176"/>
      <c r="F70" s="177"/>
      <c r="G70" s="181">
        <f t="shared" si="0"/>
        <v>0</v>
      </c>
      <c r="H70" s="173">
        <f t="shared" si="1"/>
        <v>0</v>
      </c>
      <c r="I70" s="38" t="s">
        <v>516</v>
      </c>
    </row>
    <row r="71" spans="1:9" ht="24.75" customHeight="1">
      <c r="A71" s="105" t="s">
        <v>491</v>
      </c>
      <c r="B71" s="64" t="s">
        <v>340</v>
      </c>
      <c r="C71" s="106" t="s">
        <v>341</v>
      </c>
      <c r="D71" s="107">
        <v>10</v>
      </c>
      <c r="E71" s="176"/>
      <c r="F71" s="177"/>
      <c r="G71" s="181">
        <f t="shared" si="0"/>
        <v>0</v>
      </c>
      <c r="H71" s="173">
        <f t="shared" si="1"/>
        <v>0</v>
      </c>
      <c r="I71" s="38" t="s">
        <v>775</v>
      </c>
    </row>
    <row r="72" spans="1:9" ht="40.5" customHeight="1">
      <c r="A72" s="105" t="s">
        <v>492</v>
      </c>
      <c r="B72" s="64" t="s">
        <v>343</v>
      </c>
      <c r="C72" s="106" t="s">
        <v>1</v>
      </c>
      <c r="D72" s="107">
        <v>7</v>
      </c>
      <c r="E72" s="176"/>
      <c r="F72" s="177"/>
      <c r="G72" s="181">
        <f aca="true" t="shared" si="2" ref="G72:G95">ROUND(E72+F72,2)</f>
        <v>0</v>
      </c>
      <c r="H72" s="173">
        <f aca="true" t="shared" si="3" ref="H72:H96">IF(ISERROR(D72*G72),0,ROUND(D72*G72,0))</f>
        <v>0</v>
      </c>
      <c r="I72" s="38" t="s">
        <v>776</v>
      </c>
    </row>
    <row r="73" spans="1:9" ht="40.5" customHeight="1">
      <c r="A73" s="105" t="s">
        <v>493</v>
      </c>
      <c r="B73" s="64" t="s">
        <v>344</v>
      </c>
      <c r="C73" s="106" t="s">
        <v>1</v>
      </c>
      <c r="D73" s="107">
        <v>7</v>
      </c>
      <c r="E73" s="176"/>
      <c r="F73" s="177"/>
      <c r="G73" s="181">
        <f t="shared" si="2"/>
        <v>0</v>
      </c>
      <c r="H73" s="173">
        <f t="shared" si="3"/>
        <v>0</v>
      </c>
      <c r="I73" s="38" t="s">
        <v>777</v>
      </c>
    </row>
    <row r="74" spans="1:9" ht="24.75" customHeight="1">
      <c r="A74" s="105" t="s">
        <v>494</v>
      </c>
      <c r="B74" s="64" t="s">
        <v>345</v>
      </c>
      <c r="C74" s="106" t="s">
        <v>0</v>
      </c>
      <c r="D74" s="107">
        <v>26</v>
      </c>
      <c r="E74" s="176"/>
      <c r="F74" s="177"/>
      <c r="G74" s="181">
        <f t="shared" si="2"/>
        <v>0</v>
      </c>
      <c r="H74" s="173">
        <f t="shared" si="3"/>
        <v>0</v>
      </c>
      <c r="I74" s="38" t="s">
        <v>778</v>
      </c>
    </row>
    <row r="75" spans="1:9" ht="24.75" customHeight="1">
      <c r="A75" s="105" t="s">
        <v>495</v>
      </c>
      <c r="B75" s="64" t="s">
        <v>345</v>
      </c>
      <c r="C75" s="106" t="s">
        <v>0</v>
      </c>
      <c r="D75" s="107">
        <v>29</v>
      </c>
      <c r="E75" s="176"/>
      <c r="F75" s="177"/>
      <c r="G75" s="181">
        <f t="shared" si="2"/>
        <v>0</v>
      </c>
      <c r="H75" s="173">
        <f t="shared" si="3"/>
        <v>0</v>
      </c>
      <c r="I75" s="38" t="s">
        <v>779</v>
      </c>
    </row>
    <row r="76" spans="1:9" ht="24.75" customHeight="1">
      <c r="A76" s="105" t="s">
        <v>496</v>
      </c>
      <c r="B76" s="64" t="s">
        <v>346</v>
      </c>
      <c r="C76" s="106" t="s">
        <v>0</v>
      </c>
      <c r="D76" s="107">
        <v>27</v>
      </c>
      <c r="E76" s="176"/>
      <c r="F76" s="177"/>
      <c r="G76" s="181">
        <f t="shared" si="2"/>
        <v>0</v>
      </c>
      <c r="H76" s="173">
        <f t="shared" si="3"/>
        <v>0</v>
      </c>
      <c r="I76" s="38" t="s">
        <v>780</v>
      </c>
    </row>
    <row r="77" spans="1:9" ht="24.75" customHeight="1">
      <c r="A77" s="105" t="s">
        <v>497</v>
      </c>
      <c r="B77" s="64" t="s">
        <v>366</v>
      </c>
      <c r="C77" s="106" t="s">
        <v>0</v>
      </c>
      <c r="D77" s="107">
        <v>54</v>
      </c>
      <c r="E77" s="176"/>
      <c r="F77" s="177"/>
      <c r="G77" s="181">
        <f t="shared" si="2"/>
        <v>0</v>
      </c>
      <c r="H77" s="173">
        <f t="shared" si="3"/>
        <v>0</v>
      </c>
      <c r="I77" s="38" t="s">
        <v>781</v>
      </c>
    </row>
    <row r="78" spans="1:9" ht="24.75" customHeight="1">
      <c r="A78" s="105" t="s">
        <v>498</v>
      </c>
      <c r="B78" s="64" t="s">
        <v>478</v>
      </c>
      <c r="C78" s="106" t="s">
        <v>0</v>
      </c>
      <c r="D78" s="107">
        <v>5</v>
      </c>
      <c r="E78" s="176"/>
      <c r="F78" s="177"/>
      <c r="G78" s="181">
        <f t="shared" si="2"/>
        <v>0</v>
      </c>
      <c r="H78" s="173">
        <f t="shared" si="3"/>
        <v>0</v>
      </c>
      <c r="I78" s="38" t="s">
        <v>782</v>
      </c>
    </row>
    <row r="79" spans="1:9" ht="24.75" customHeight="1">
      <c r="A79" s="105" t="s">
        <v>499</v>
      </c>
      <c r="B79" s="64" t="s">
        <v>351</v>
      </c>
      <c r="C79" s="106" t="s">
        <v>354</v>
      </c>
      <c r="D79" s="107">
        <v>74</v>
      </c>
      <c r="E79" s="176"/>
      <c r="F79" s="177"/>
      <c r="G79" s="181">
        <f t="shared" si="2"/>
        <v>0</v>
      </c>
      <c r="H79" s="173">
        <f t="shared" si="3"/>
        <v>0</v>
      </c>
      <c r="I79" s="38" t="s">
        <v>783</v>
      </c>
    </row>
    <row r="80" spans="1:9" ht="52.5" customHeight="1">
      <c r="A80" s="105" t="s">
        <v>500</v>
      </c>
      <c r="B80" s="20" t="s">
        <v>449</v>
      </c>
      <c r="C80" s="235" t="s">
        <v>0</v>
      </c>
      <c r="D80" s="188">
        <v>20</v>
      </c>
      <c r="E80" s="269">
        <v>50000</v>
      </c>
      <c r="F80" s="172"/>
      <c r="G80" s="181">
        <f>ROUND(E80+F80,2)</f>
        <v>50000</v>
      </c>
      <c r="H80" s="173">
        <f t="shared" si="3"/>
        <v>1000000</v>
      </c>
      <c r="I80" s="38" t="s">
        <v>784</v>
      </c>
    </row>
    <row r="81" spans="1:9" ht="24.75" customHeight="1">
      <c r="A81" s="105" t="s">
        <v>501</v>
      </c>
      <c r="B81" s="64" t="s">
        <v>367</v>
      </c>
      <c r="C81" s="235" t="s">
        <v>28</v>
      </c>
      <c r="D81" s="188">
        <v>40</v>
      </c>
      <c r="E81" s="176"/>
      <c r="F81" s="177"/>
      <c r="G81" s="181">
        <f t="shared" si="2"/>
        <v>0</v>
      </c>
      <c r="H81" s="173">
        <f t="shared" si="3"/>
        <v>0</v>
      </c>
      <c r="I81" s="38" t="s">
        <v>785</v>
      </c>
    </row>
    <row r="82" spans="1:9" ht="24.75" customHeight="1">
      <c r="A82" s="105" t="s">
        <v>502</v>
      </c>
      <c r="B82" s="64" t="s">
        <v>368</v>
      </c>
      <c r="C82" s="106" t="s">
        <v>1</v>
      </c>
      <c r="D82" s="107">
        <v>10</v>
      </c>
      <c r="E82" s="176"/>
      <c r="F82" s="177"/>
      <c r="G82" s="181">
        <f t="shared" si="2"/>
        <v>0</v>
      </c>
      <c r="H82" s="173">
        <f t="shared" si="3"/>
        <v>0</v>
      </c>
      <c r="I82" s="38" t="s">
        <v>786</v>
      </c>
    </row>
    <row r="83" spans="1:9" ht="24.75" customHeight="1">
      <c r="A83" s="105" t="s">
        <v>503</v>
      </c>
      <c r="B83" s="64" t="s">
        <v>482</v>
      </c>
      <c r="C83" s="106" t="s">
        <v>0</v>
      </c>
      <c r="D83" s="107">
        <v>10</v>
      </c>
      <c r="E83" s="176"/>
      <c r="F83" s="177"/>
      <c r="G83" s="181">
        <f t="shared" si="2"/>
        <v>0</v>
      </c>
      <c r="H83" s="173">
        <f t="shared" si="3"/>
        <v>0</v>
      </c>
      <c r="I83" s="38" t="s">
        <v>771</v>
      </c>
    </row>
    <row r="84" spans="1:9" ht="24.75" customHeight="1">
      <c r="A84" s="105" t="s">
        <v>504</v>
      </c>
      <c r="B84" s="64" t="s">
        <v>337</v>
      </c>
      <c r="C84" s="106" t="s">
        <v>1</v>
      </c>
      <c r="D84" s="107">
        <v>5</v>
      </c>
      <c r="E84" s="176"/>
      <c r="F84" s="177"/>
      <c r="G84" s="181">
        <f t="shared" si="2"/>
        <v>0</v>
      </c>
      <c r="H84" s="173">
        <f t="shared" si="3"/>
        <v>0</v>
      </c>
      <c r="I84" s="38" t="s">
        <v>787</v>
      </c>
    </row>
    <row r="85" spans="1:9" ht="38.25" customHeight="1">
      <c r="A85" s="105" t="s">
        <v>505</v>
      </c>
      <c r="B85" s="64" t="s">
        <v>457</v>
      </c>
      <c r="C85" s="106" t="s">
        <v>1</v>
      </c>
      <c r="D85" s="107">
        <v>20</v>
      </c>
      <c r="E85" s="269">
        <v>35000</v>
      </c>
      <c r="F85" s="172"/>
      <c r="G85" s="181">
        <f t="shared" si="2"/>
        <v>35000</v>
      </c>
      <c r="H85" s="173">
        <f t="shared" si="3"/>
        <v>700000</v>
      </c>
      <c r="I85" s="38" t="s">
        <v>788</v>
      </c>
    </row>
    <row r="86" spans="1:9" ht="24.75" customHeight="1">
      <c r="A86" s="105" t="s">
        <v>506</v>
      </c>
      <c r="B86" s="64" t="s">
        <v>356</v>
      </c>
      <c r="C86" s="106" t="s">
        <v>2</v>
      </c>
      <c r="D86" s="107">
        <v>20</v>
      </c>
      <c r="E86" s="176"/>
      <c r="F86" s="177"/>
      <c r="G86" s="181">
        <f t="shared" si="2"/>
        <v>0</v>
      </c>
      <c r="H86" s="173">
        <f t="shared" si="3"/>
        <v>0</v>
      </c>
      <c r="I86" s="38" t="s">
        <v>362</v>
      </c>
    </row>
    <row r="87" spans="1:9" ht="24.75" customHeight="1">
      <c r="A87" s="105" t="s">
        <v>517</v>
      </c>
      <c r="B87" s="64" t="s">
        <v>352</v>
      </c>
      <c r="C87" s="106" t="s">
        <v>0</v>
      </c>
      <c r="D87" s="107">
        <v>30</v>
      </c>
      <c r="E87" s="176"/>
      <c r="F87" s="177"/>
      <c r="G87" s="181">
        <f t="shared" si="2"/>
        <v>0</v>
      </c>
      <c r="H87" s="173">
        <f t="shared" si="3"/>
        <v>0</v>
      </c>
      <c r="I87" s="38" t="s">
        <v>353</v>
      </c>
    </row>
    <row r="88" spans="1:10" s="15" customFormat="1" ht="24.75" customHeight="1">
      <c r="A88" s="63" t="s">
        <v>484</v>
      </c>
      <c r="B88" s="66" t="s">
        <v>419</v>
      </c>
      <c r="C88" s="14"/>
      <c r="D88" s="35"/>
      <c r="E88" s="269"/>
      <c r="F88" s="172"/>
      <c r="G88" s="181">
        <f t="shared" si="2"/>
        <v>0</v>
      </c>
      <c r="H88" s="173">
        <f t="shared" si="3"/>
        <v>0</v>
      </c>
      <c r="I88" s="38"/>
      <c r="J88" s="60"/>
    </row>
    <row r="89" spans="1:9" ht="24.75" customHeight="1">
      <c r="A89" s="105" t="s">
        <v>507</v>
      </c>
      <c r="B89" s="64" t="s">
        <v>338</v>
      </c>
      <c r="C89" s="106" t="s">
        <v>350</v>
      </c>
      <c r="D89" s="107">
        <f>7*1000+2100</f>
        <v>9100</v>
      </c>
      <c r="E89" s="176"/>
      <c r="F89" s="177"/>
      <c r="G89" s="181">
        <f t="shared" si="2"/>
        <v>0</v>
      </c>
      <c r="H89" s="173">
        <f t="shared" si="3"/>
        <v>0</v>
      </c>
      <c r="I89" s="38"/>
    </row>
    <row r="90" spans="1:9" ht="24.75" customHeight="1">
      <c r="A90" s="105" t="s">
        <v>508</v>
      </c>
      <c r="B90" s="64" t="s">
        <v>369</v>
      </c>
      <c r="C90" s="106" t="s">
        <v>48</v>
      </c>
      <c r="D90" s="107">
        <v>4390</v>
      </c>
      <c r="E90" s="176"/>
      <c r="F90" s="177"/>
      <c r="G90" s="181">
        <f t="shared" si="2"/>
        <v>0</v>
      </c>
      <c r="H90" s="173">
        <f t="shared" si="3"/>
        <v>0</v>
      </c>
      <c r="I90" s="38"/>
    </row>
    <row r="91" spans="1:9" ht="24.75" customHeight="1">
      <c r="A91" s="105" t="s">
        <v>509</v>
      </c>
      <c r="B91" s="64" t="s">
        <v>370</v>
      </c>
      <c r="C91" s="106" t="s">
        <v>48</v>
      </c>
      <c r="D91" s="107">
        <v>2530</v>
      </c>
      <c r="E91" s="176"/>
      <c r="F91" s="177"/>
      <c r="G91" s="181">
        <f t="shared" si="2"/>
        <v>0</v>
      </c>
      <c r="H91" s="173">
        <f t="shared" si="3"/>
        <v>0</v>
      </c>
      <c r="I91" s="38"/>
    </row>
    <row r="92" spans="1:9" ht="24.75" customHeight="1">
      <c r="A92" s="105" t="s">
        <v>510</v>
      </c>
      <c r="B92" s="64" t="s">
        <v>339</v>
      </c>
      <c r="C92" s="106" t="s">
        <v>28</v>
      </c>
      <c r="D92" s="107">
        <v>103</v>
      </c>
      <c r="E92" s="176"/>
      <c r="F92" s="177"/>
      <c r="G92" s="181">
        <f t="shared" si="2"/>
        <v>0</v>
      </c>
      <c r="H92" s="173">
        <f t="shared" si="3"/>
        <v>0</v>
      </c>
      <c r="I92" s="38"/>
    </row>
    <row r="93" spans="1:9" ht="24.75" customHeight="1">
      <c r="A93" s="105" t="s">
        <v>511</v>
      </c>
      <c r="B93" s="64" t="s">
        <v>347</v>
      </c>
      <c r="C93" s="106" t="s">
        <v>350</v>
      </c>
      <c r="D93" s="107">
        <v>2580</v>
      </c>
      <c r="E93" s="176"/>
      <c r="F93" s="177"/>
      <c r="G93" s="181">
        <f t="shared" si="2"/>
        <v>0</v>
      </c>
      <c r="H93" s="173">
        <f t="shared" si="3"/>
        <v>0</v>
      </c>
      <c r="I93" s="38"/>
    </row>
    <row r="94" spans="1:9" ht="24.75" customHeight="1">
      <c r="A94" s="105" t="s">
        <v>512</v>
      </c>
      <c r="B94" s="64" t="s">
        <v>348</v>
      </c>
      <c r="C94" s="106" t="s">
        <v>350</v>
      </c>
      <c r="D94" s="107">
        <v>2120</v>
      </c>
      <c r="E94" s="176"/>
      <c r="F94" s="177"/>
      <c r="G94" s="181">
        <f t="shared" si="2"/>
        <v>0</v>
      </c>
      <c r="H94" s="173">
        <f t="shared" si="3"/>
        <v>0</v>
      </c>
      <c r="I94" s="38"/>
    </row>
    <row r="95" spans="1:9" ht="24.75" customHeight="1">
      <c r="A95" s="105" t="s">
        <v>513</v>
      </c>
      <c r="B95" s="64" t="s">
        <v>349</v>
      </c>
      <c r="C95" s="106" t="s">
        <v>350</v>
      </c>
      <c r="D95" s="107">
        <v>910</v>
      </c>
      <c r="E95" s="176"/>
      <c r="F95" s="177"/>
      <c r="G95" s="181">
        <f t="shared" si="2"/>
        <v>0</v>
      </c>
      <c r="H95" s="173">
        <f t="shared" si="3"/>
        <v>0</v>
      </c>
      <c r="I95" s="38"/>
    </row>
    <row r="96" spans="1:10" s="24" customFormat="1" ht="24.75" customHeight="1">
      <c r="A96" s="105" t="s">
        <v>514</v>
      </c>
      <c r="B96" s="64" t="s">
        <v>413</v>
      </c>
      <c r="C96" s="106" t="s">
        <v>28</v>
      </c>
      <c r="D96" s="107">
        <v>1</v>
      </c>
      <c r="E96" s="176"/>
      <c r="F96" s="177"/>
      <c r="G96" s="181">
        <f>ROUND(E96+F96,2)</f>
        <v>0</v>
      </c>
      <c r="H96" s="173">
        <f t="shared" si="3"/>
        <v>0</v>
      </c>
      <c r="I96" s="38" t="s">
        <v>97</v>
      </c>
      <c r="J96" s="61"/>
    </row>
    <row r="97" spans="1:10" s="190" customFormat="1" ht="24.75" customHeight="1" thickBot="1">
      <c r="A97" s="318" t="s">
        <v>96</v>
      </c>
      <c r="B97" s="319"/>
      <c r="C97" s="319"/>
      <c r="D97" s="319"/>
      <c r="E97" s="327">
        <f>SUM(H7:H96)</f>
        <v>3035000</v>
      </c>
      <c r="F97" s="327"/>
      <c r="G97" s="327"/>
      <c r="H97" s="327"/>
      <c r="I97" s="174"/>
      <c r="J97" s="189"/>
    </row>
    <row r="98" spans="1:256" ht="30" customHeight="1">
      <c r="A98" s="312" t="s">
        <v>831</v>
      </c>
      <c r="B98" s="313"/>
      <c r="C98" s="313"/>
      <c r="D98" s="313"/>
      <c r="E98" s="313"/>
      <c r="F98" s="313"/>
      <c r="G98" s="313"/>
      <c r="H98" s="313"/>
      <c r="I98" s="313"/>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c r="BY98" s="168"/>
      <c r="BZ98" s="168"/>
      <c r="CA98" s="168"/>
      <c r="CB98" s="168"/>
      <c r="CC98" s="168"/>
      <c r="CD98" s="168"/>
      <c r="CE98" s="168"/>
      <c r="CF98" s="168"/>
      <c r="CG98" s="168"/>
      <c r="CH98" s="168"/>
      <c r="CI98" s="168"/>
      <c r="CJ98" s="168"/>
      <c r="CK98" s="168"/>
      <c r="CL98" s="168"/>
      <c r="CM98" s="168"/>
      <c r="CN98" s="168"/>
      <c r="CO98" s="168"/>
      <c r="CP98" s="168"/>
      <c r="CQ98" s="168"/>
      <c r="CR98" s="168"/>
      <c r="CS98" s="168"/>
      <c r="CT98" s="168"/>
      <c r="CU98" s="168"/>
      <c r="CV98" s="168"/>
      <c r="CW98" s="168"/>
      <c r="CX98" s="168"/>
      <c r="CY98" s="168"/>
      <c r="CZ98" s="168"/>
      <c r="DA98" s="168"/>
      <c r="DB98" s="168"/>
      <c r="DC98" s="168"/>
      <c r="DD98" s="168"/>
      <c r="DE98" s="168"/>
      <c r="DF98" s="168"/>
      <c r="DG98" s="168"/>
      <c r="DH98" s="168"/>
      <c r="DI98" s="168"/>
      <c r="DJ98" s="168"/>
      <c r="DK98" s="168"/>
      <c r="DL98" s="168"/>
      <c r="DM98" s="168"/>
      <c r="DN98" s="168"/>
      <c r="DO98" s="168"/>
      <c r="DP98" s="168"/>
      <c r="DQ98" s="168"/>
      <c r="DR98" s="168"/>
      <c r="DS98" s="168"/>
      <c r="DT98" s="168"/>
      <c r="DU98" s="168"/>
      <c r="DV98" s="168"/>
      <c r="DW98" s="168"/>
      <c r="DX98" s="168"/>
      <c r="DY98" s="168"/>
      <c r="DZ98" s="168"/>
      <c r="EA98" s="168"/>
      <c r="EB98" s="168"/>
      <c r="EC98" s="168"/>
      <c r="ED98" s="168"/>
      <c r="EE98" s="168"/>
      <c r="EF98" s="168"/>
      <c r="EG98" s="168"/>
      <c r="EH98" s="168"/>
      <c r="EI98" s="168"/>
      <c r="EJ98" s="168"/>
      <c r="EK98" s="168"/>
      <c r="EL98" s="168"/>
      <c r="EM98" s="168"/>
      <c r="EN98" s="168"/>
      <c r="EO98" s="168"/>
      <c r="EP98" s="168"/>
      <c r="EQ98" s="168"/>
      <c r="ER98" s="168"/>
      <c r="ES98" s="168"/>
      <c r="ET98" s="168"/>
      <c r="EU98" s="168"/>
      <c r="EV98" s="168"/>
      <c r="EW98" s="168"/>
      <c r="EX98" s="168"/>
      <c r="EY98" s="168"/>
      <c r="EZ98" s="168"/>
      <c r="FA98" s="168"/>
      <c r="FB98" s="168"/>
      <c r="FC98" s="168"/>
      <c r="FD98" s="168"/>
      <c r="FE98" s="168"/>
      <c r="FF98" s="168"/>
      <c r="FG98" s="168"/>
      <c r="FH98" s="168"/>
      <c r="FI98" s="168"/>
      <c r="FJ98" s="168"/>
      <c r="FK98" s="168"/>
      <c r="FL98" s="168"/>
      <c r="FM98" s="168"/>
      <c r="FN98" s="168"/>
      <c r="FO98" s="168"/>
      <c r="FP98" s="168"/>
      <c r="FQ98" s="168"/>
      <c r="FR98" s="168"/>
      <c r="FS98" s="168"/>
      <c r="FT98" s="168"/>
      <c r="FU98" s="168"/>
      <c r="FV98" s="168"/>
      <c r="FW98" s="168"/>
      <c r="FX98" s="168"/>
      <c r="FY98" s="168"/>
      <c r="FZ98" s="168"/>
      <c r="GA98" s="168"/>
      <c r="GB98" s="168"/>
      <c r="GC98" s="168"/>
      <c r="GD98" s="168"/>
      <c r="GE98" s="168"/>
      <c r="GF98" s="168"/>
      <c r="GG98" s="168"/>
      <c r="GH98" s="168"/>
      <c r="GI98" s="168"/>
      <c r="GJ98" s="168"/>
      <c r="GK98" s="168"/>
      <c r="GL98" s="168"/>
      <c r="GM98" s="168"/>
      <c r="GN98" s="168"/>
      <c r="GO98" s="168"/>
      <c r="GP98" s="168"/>
      <c r="GQ98" s="168"/>
      <c r="GR98" s="168"/>
      <c r="GS98" s="168"/>
      <c r="GT98" s="168"/>
      <c r="GU98" s="168"/>
      <c r="GV98" s="168"/>
      <c r="GW98" s="168"/>
      <c r="GX98" s="168"/>
      <c r="GY98" s="168"/>
      <c r="GZ98" s="168"/>
      <c r="HA98" s="168"/>
      <c r="HB98" s="168"/>
      <c r="HC98" s="168"/>
      <c r="HD98" s="168"/>
      <c r="HE98" s="168"/>
      <c r="HF98" s="168"/>
      <c r="HG98" s="168"/>
      <c r="HH98" s="168"/>
      <c r="HI98" s="168"/>
      <c r="HJ98" s="168"/>
      <c r="HK98" s="168"/>
      <c r="HL98" s="168"/>
      <c r="HM98" s="168"/>
      <c r="HN98" s="168"/>
      <c r="HO98" s="168"/>
      <c r="HP98" s="168"/>
      <c r="HQ98" s="168"/>
      <c r="HR98" s="168"/>
      <c r="HS98" s="168"/>
      <c r="HT98" s="168"/>
      <c r="HU98" s="168"/>
      <c r="HV98" s="168"/>
      <c r="HW98" s="168"/>
      <c r="HX98" s="168"/>
      <c r="HY98" s="168"/>
      <c r="HZ98" s="168"/>
      <c r="IA98" s="168"/>
      <c r="IB98" s="168"/>
      <c r="IC98" s="168"/>
      <c r="ID98" s="168"/>
      <c r="IE98" s="168"/>
      <c r="IF98" s="168"/>
      <c r="IG98" s="168"/>
      <c r="IH98" s="168"/>
      <c r="II98" s="168"/>
      <c r="IJ98" s="168"/>
      <c r="IK98" s="168"/>
      <c r="IL98" s="168"/>
      <c r="IM98" s="168"/>
      <c r="IN98" s="168"/>
      <c r="IO98" s="168"/>
      <c r="IP98" s="168"/>
      <c r="IQ98" s="168"/>
      <c r="IR98" s="168"/>
      <c r="IS98" s="168"/>
      <c r="IT98" s="168"/>
      <c r="IU98" s="168"/>
      <c r="IV98" s="168"/>
    </row>
  </sheetData>
  <sheetProtection password="CF6E" sheet="1" selectLockedCells="1" autoFilter="0"/>
  <protectedRanges>
    <protectedRange sqref="G11:G15 G17:G96" name="区域1_1_1_1_1_1_2_1_1"/>
    <protectedRange sqref="G16" name="区域1_1_1_1_1_1_2_1_1_1"/>
    <protectedRange sqref="G10" name="区域1_1_1_1_1_1_2_1"/>
  </protectedRanges>
  <mergeCells count="14">
    <mergeCell ref="A1:I1"/>
    <mergeCell ref="A4:I4"/>
    <mergeCell ref="A5:A6"/>
    <mergeCell ref="B5:B6"/>
    <mergeCell ref="C5:C6"/>
    <mergeCell ref="D5:D6"/>
    <mergeCell ref="E5:G5"/>
    <mergeCell ref="A2:I2"/>
    <mergeCell ref="A3:I3"/>
    <mergeCell ref="A98:I98"/>
    <mergeCell ref="E97:H97"/>
    <mergeCell ref="H5:H6"/>
    <mergeCell ref="I5:I6"/>
    <mergeCell ref="A97:D97"/>
  </mergeCells>
  <conditionalFormatting sqref="E6:H6 E5 H5">
    <cfRule type="cellIs" priority="1" dxfId="11" operator="equal" stopIfTrue="1">
      <formula>0</formula>
    </cfRule>
  </conditionalFormatting>
  <printOptions horizontalCentered="1"/>
  <pageMargins left="0.1968503937007874" right="0.1968503937007874" top="0.4330708661417323" bottom="0.3937007874015748" header="0.2755905511811024" footer="0.1968503937007874"/>
  <pageSetup horizontalDpi="600" verticalDpi="600" orientation="landscape" paperSize="9" scale="98" r:id="rId1"/>
  <headerFooter>
    <oddHeader xml:space="preserve">&amp;R
       </oddHeader>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outlinePr summaryBelow="0" summaryRight="0"/>
  </sheetPr>
  <dimension ref="A1:IV123"/>
  <sheetViews>
    <sheetView showZeros="0" zoomScaleSheetLayoutView="100" zoomScalePageLayoutView="0" workbookViewId="0" topLeftCell="A1">
      <pane xSplit="5" ySplit="6" topLeftCell="F113" activePane="bottomRight" state="frozen"/>
      <selection pane="topLeft" activeCell="A1" sqref="A1"/>
      <selection pane="topRight" activeCell="F1" sqref="F1"/>
      <selection pane="bottomLeft" activeCell="A6" sqref="A6"/>
      <selection pane="bottomRight" activeCell="A123" sqref="A123:I123"/>
    </sheetView>
  </sheetViews>
  <sheetFormatPr defaultColWidth="9.140625" defaultRowHeight="15"/>
  <cols>
    <col min="1" max="1" width="9.57421875" style="31" customWidth="1"/>
    <col min="2" max="2" width="30.57421875" style="32" customWidth="1"/>
    <col min="3" max="3" width="4.57421875" style="33" customWidth="1"/>
    <col min="4" max="4" width="8.57421875" style="37" customWidth="1"/>
    <col min="5" max="7" width="8.57421875" style="197" customWidth="1"/>
    <col min="8" max="8" width="10.57421875" style="197" customWidth="1"/>
    <col min="9" max="9" width="47.57421875" style="34" customWidth="1"/>
    <col min="10" max="16384" width="9.00390625" style="33" customWidth="1"/>
  </cols>
  <sheetData>
    <row r="1" spans="1:9" s="28" customFormat="1" ht="33" customHeight="1">
      <c r="A1" s="339" t="s">
        <v>120</v>
      </c>
      <c r="B1" s="339"/>
      <c r="C1" s="339"/>
      <c r="D1" s="339"/>
      <c r="E1" s="339"/>
      <c r="F1" s="339"/>
      <c r="G1" s="339"/>
      <c r="H1" s="339"/>
      <c r="I1" s="339"/>
    </row>
    <row r="2" spans="1:256" s="29" customFormat="1" ht="19.5" customHeight="1">
      <c r="A2" s="314" t="s">
        <v>661</v>
      </c>
      <c r="B2" s="314"/>
      <c r="C2" s="314"/>
      <c r="D2" s="314"/>
      <c r="E2" s="314"/>
      <c r="F2" s="314"/>
      <c r="G2" s="314"/>
      <c r="H2" s="314"/>
      <c r="I2" s="31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56" s="29" customFormat="1" ht="19.5" customHeight="1" thickBot="1">
      <c r="A3" s="315" t="s">
        <v>662</v>
      </c>
      <c r="B3" s="315"/>
      <c r="C3" s="315"/>
      <c r="D3" s="315"/>
      <c r="E3" s="315"/>
      <c r="F3" s="315"/>
      <c r="G3" s="315"/>
      <c r="H3" s="315"/>
      <c r="I3" s="315"/>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c r="IV3" s="168"/>
    </row>
    <row r="4" spans="1:9" s="108" customFormat="1" ht="33" customHeight="1">
      <c r="A4" s="340" t="s">
        <v>121</v>
      </c>
      <c r="B4" s="341"/>
      <c r="C4" s="341"/>
      <c r="D4" s="341"/>
      <c r="E4" s="341"/>
      <c r="F4" s="341"/>
      <c r="G4" s="341"/>
      <c r="H4" s="341"/>
      <c r="I4" s="342"/>
    </row>
    <row r="5" spans="1:9" s="110" customFormat="1" ht="24.75" customHeight="1">
      <c r="A5" s="343" t="s">
        <v>122</v>
      </c>
      <c r="B5" s="344" t="s">
        <v>210</v>
      </c>
      <c r="C5" s="345" t="s">
        <v>123</v>
      </c>
      <c r="D5" s="305" t="s">
        <v>185</v>
      </c>
      <c r="E5" s="309" t="s">
        <v>181</v>
      </c>
      <c r="F5" s="310"/>
      <c r="G5" s="311"/>
      <c r="H5" s="307" t="s">
        <v>186</v>
      </c>
      <c r="I5" s="338" t="s">
        <v>124</v>
      </c>
    </row>
    <row r="6" spans="1:9" s="110" customFormat="1" ht="24.75" customHeight="1">
      <c r="A6" s="343"/>
      <c r="B6" s="344"/>
      <c r="C6" s="345"/>
      <c r="D6" s="306"/>
      <c r="E6" s="169" t="s">
        <v>182</v>
      </c>
      <c r="F6" s="169" t="s">
        <v>183</v>
      </c>
      <c r="G6" s="170" t="s">
        <v>184</v>
      </c>
      <c r="H6" s="308"/>
      <c r="I6" s="338"/>
    </row>
    <row r="7" spans="1:9" s="114" customFormat="1" ht="24.75" customHeight="1">
      <c r="A7" s="111">
        <v>1000</v>
      </c>
      <c r="B7" s="57" t="s">
        <v>125</v>
      </c>
      <c r="C7" s="109"/>
      <c r="D7" s="112"/>
      <c r="E7" s="271"/>
      <c r="F7" s="271"/>
      <c r="G7" s="171">
        <f>ROUND(E7+F7,2)</f>
        <v>0</v>
      </c>
      <c r="H7" s="194">
        <f>IF(ISERROR(D7*G7),0,ROUND(D7*G7,0))</f>
        <v>0</v>
      </c>
      <c r="I7" s="113"/>
    </row>
    <row r="8" spans="1:9" s="114" customFormat="1" ht="24.75" customHeight="1">
      <c r="A8" s="111">
        <v>1001</v>
      </c>
      <c r="B8" s="57" t="s">
        <v>325</v>
      </c>
      <c r="C8" s="109"/>
      <c r="D8" s="112"/>
      <c r="E8" s="271"/>
      <c r="F8" s="271"/>
      <c r="G8" s="171">
        <f>ROUND(E8+F8,2)</f>
        <v>0</v>
      </c>
      <c r="H8" s="194">
        <f>IF(ISERROR(D8*G8),0,ROUND(D8*G8,0))</f>
        <v>0</v>
      </c>
      <c r="I8" s="113"/>
    </row>
    <row r="9" spans="1:9" s="119" customFormat="1" ht="37.5" customHeight="1">
      <c r="A9" s="115" t="s">
        <v>126</v>
      </c>
      <c r="B9" s="116" t="s">
        <v>252</v>
      </c>
      <c r="C9" s="117" t="s">
        <v>1</v>
      </c>
      <c r="D9" s="118">
        <v>1</v>
      </c>
      <c r="E9" s="176"/>
      <c r="F9" s="177"/>
      <c r="G9" s="172">
        <f>ROUND(E9+F9,2)</f>
        <v>0</v>
      </c>
      <c r="H9" s="195">
        <f>IF(ISERROR(D9*G9),0,ROUND(D9*G9,0))</f>
        <v>0</v>
      </c>
      <c r="I9" s="38" t="s">
        <v>789</v>
      </c>
    </row>
    <row r="10" spans="1:9" s="15" customFormat="1" ht="39.75" customHeight="1">
      <c r="A10" s="115" t="s">
        <v>389</v>
      </c>
      <c r="B10" s="64" t="s">
        <v>253</v>
      </c>
      <c r="C10" s="106" t="s">
        <v>1</v>
      </c>
      <c r="D10" s="107">
        <v>1</v>
      </c>
      <c r="E10" s="176"/>
      <c r="F10" s="177"/>
      <c r="G10" s="181">
        <f aca="true" t="shared" si="0" ref="G10:G73">ROUND(E10+F10,2)</f>
        <v>0</v>
      </c>
      <c r="H10" s="173">
        <f aca="true" t="shared" si="1" ref="H10:H73">IF(ISERROR(D10*G10),0,ROUND(D10*G10,0))</f>
        <v>0</v>
      </c>
      <c r="I10" s="38" t="s">
        <v>790</v>
      </c>
    </row>
    <row r="11" spans="1:9" s="15" customFormat="1" ht="24.75" customHeight="1">
      <c r="A11" s="115" t="s">
        <v>127</v>
      </c>
      <c r="B11" s="64" t="s">
        <v>286</v>
      </c>
      <c r="C11" s="106" t="s">
        <v>1</v>
      </c>
      <c r="D11" s="107">
        <v>2</v>
      </c>
      <c r="E11" s="176"/>
      <c r="F11" s="177"/>
      <c r="G11" s="181">
        <f t="shared" si="0"/>
        <v>0</v>
      </c>
      <c r="H11" s="173">
        <f t="shared" si="1"/>
        <v>0</v>
      </c>
      <c r="I11" s="38" t="s">
        <v>791</v>
      </c>
    </row>
    <row r="12" spans="1:9" s="119" customFormat="1" ht="24.75" customHeight="1">
      <c r="A12" s="115" t="s">
        <v>128</v>
      </c>
      <c r="B12" s="116" t="s">
        <v>254</v>
      </c>
      <c r="C12" s="117" t="s">
        <v>1</v>
      </c>
      <c r="D12" s="118">
        <v>1</v>
      </c>
      <c r="E12" s="176"/>
      <c r="F12" s="177"/>
      <c r="G12" s="172">
        <f t="shared" si="0"/>
        <v>0</v>
      </c>
      <c r="H12" s="195">
        <f t="shared" si="1"/>
        <v>0</v>
      </c>
      <c r="I12" s="38" t="s">
        <v>792</v>
      </c>
    </row>
    <row r="13" spans="1:9" s="119" customFormat="1" ht="24.75" customHeight="1">
      <c r="A13" s="115" t="s">
        <v>129</v>
      </c>
      <c r="B13" s="116" t="s">
        <v>257</v>
      </c>
      <c r="C13" s="117" t="s">
        <v>1</v>
      </c>
      <c r="D13" s="118">
        <v>1</v>
      </c>
      <c r="E13" s="176"/>
      <c r="F13" s="177"/>
      <c r="G13" s="172">
        <f t="shared" si="0"/>
        <v>0</v>
      </c>
      <c r="H13" s="195">
        <f t="shared" si="1"/>
        <v>0</v>
      </c>
      <c r="I13" s="38" t="s">
        <v>792</v>
      </c>
    </row>
    <row r="14" spans="1:9" s="119" customFormat="1" ht="24.75" customHeight="1">
      <c r="A14" s="115" t="s">
        <v>130</v>
      </c>
      <c r="B14" s="116" t="s">
        <v>258</v>
      </c>
      <c r="C14" s="117" t="s">
        <v>1</v>
      </c>
      <c r="D14" s="118">
        <v>1</v>
      </c>
      <c r="E14" s="176"/>
      <c r="F14" s="177"/>
      <c r="G14" s="172">
        <f t="shared" si="0"/>
        <v>0</v>
      </c>
      <c r="H14" s="195">
        <f t="shared" si="1"/>
        <v>0</v>
      </c>
      <c r="I14" s="38" t="s">
        <v>792</v>
      </c>
    </row>
    <row r="15" spans="1:9" s="119" customFormat="1" ht="24.75" customHeight="1">
      <c r="A15" s="115" t="s">
        <v>131</v>
      </c>
      <c r="B15" s="116" t="s">
        <v>259</v>
      </c>
      <c r="C15" s="117" t="s">
        <v>1</v>
      </c>
      <c r="D15" s="118">
        <v>2</v>
      </c>
      <c r="E15" s="176"/>
      <c r="F15" s="177"/>
      <c r="G15" s="172">
        <f t="shared" si="0"/>
        <v>0</v>
      </c>
      <c r="H15" s="195">
        <f t="shared" si="1"/>
        <v>0</v>
      </c>
      <c r="I15" s="38" t="s">
        <v>792</v>
      </c>
    </row>
    <row r="16" spans="1:9" s="15" customFormat="1" ht="24.75" customHeight="1">
      <c r="A16" s="115" t="s">
        <v>132</v>
      </c>
      <c r="B16" s="64" t="s">
        <v>256</v>
      </c>
      <c r="C16" s="106" t="s">
        <v>1</v>
      </c>
      <c r="D16" s="107">
        <v>1</v>
      </c>
      <c r="E16" s="176"/>
      <c r="F16" s="177"/>
      <c r="G16" s="181">
        <f t="shared" si="0"/>
        <v>0</v>
      </c>
      <c r="H16" s="173">
        <f t="shared" si="1"/>
        <v>0</v>
      </c>
      <c r="I16" s="38" t="s">
        <v>792</v>
      </c>
    </row>
    <row r="17" spans="1:9" s="15" customFormat="1" ht="24.75" customHeight="1">
      <c r="A17" s="115" t="s">
        <v>133</v>
      </c>
      <c r="B17" s="64" t="s">
        <v>283</v>
      </c>
      <c r="C17" s="106" t="s">
        <v>1</v>
      </c>
      <c r="D17" s="107">
        <v>18</v>
      </c>
      <c r="E17" s="176"/>
      <c r="F17" s="177"/>
      <c r="G17" s="181">
        <f t="shared" si="0"/>
        <v>0</v>
      </c>
      <c r="H17" s="173">
        <f t="shared" si="1"/>
        <v>0</v>
      </c>
      <c r="I17" s="38" t="s">
        <v>793</v>
      </c>
    </row>
    <row r="18" spans="1:9" s="15" customFormat="1" ht="24.75" customHeight="1">
      <c r="A18" s="115" t="s">
        <v>390</v>
      </c>
      <c r="B18" s="64" t="s">
        <v>284</v>
      </c>
      <c r="C18" s="106" t="s">
        <v>1</v>
      </c>
      <c r="D18" s="107">
        <v>18</v>
      </c>
      <c r="E18" s="176"/>
      <c r="F18" s="177"/>
      <c r="G18" s="181">
        <f t="shared" si="0"/>
        <v>0</v>
      </c>
      <c r="H18" s="173">
        <f t="shared" si="1"/>
        <v>0</v>
      </c>
      <c r="I18" s="38" t="s">
        <v>794</v>
      </c>
    </row>
    <row r="19" spans="1:9" s="15" customFormat="1" ht="24.75" customHeight="1">
      <c r="A19" s="115" t="s">
        <v>391</v>
      </c>
      <c r="B19" s="64" t="s">
        <v>285</v>
      </c>
      <c r="C19" s="106" t="s">
        <v>1</v>
      </c>
      <c r="D19" s="107">
        <v>1</v>
      </c>
      <c r="E19" s="176"/>
      <c r="F19" s="177"/>
      <c r="G19" s="181">
        <f t="shared" si="0"/>
        <v>0</v>
      </c>
      <c r="H19" s="173">
        <f t="shared" si="1"/>
        <v>0</v>
      </c>
      <c r="I19" s="38" t="s">
        <v>795</v>
      </c>
    </row>
    <row r="20" spans="1:9" s="119" customFormat="1" ht="24.75" customHeight="1">
      <c r="A20" s="115" t="s">
        <v>392</v>
      </c>
      <c r="B20" s="116" t="s">
        <v>326</v>
      </c>
      <c r="C20" s="117" t="s">
        <v>1</v>
      </c>
      <c r="D20" s="118">
        <v>1</v>
      </c>
      <c r="E20" s="176"/>
      <c r="F20" s="177"/>
      <c r="G20" s="172">
        <f t="shared" si="0"/>
        <v>0</v>
      </c>
      <c r="H20" s="195">
        <f t="shared" si="1"/>
        <v>0</v>
      </c>
      <c r="I20" s="120" t="s">
        <v>796</v>
      </c>
    </row>
    <row r="21" spans="1:9" s="119" customFormat="1" ht="24.75" customHeight="1">
      <c r="A21" s="115" t="s">
        <v>393</v>
      </c>
      <c r="B21" s="116" t="s">
        <v>327</v>
      </c>
      <c r="C21" s="117" t="s">
        <v>1</v>
      </c>
      <c r="D21" s="118">
        <v>1</v>
      </c>
      <c r="E21" s="176"/>
      <c r="F21" s="177"/>
      <c r="G21" s="172">
        <f t="shared" si="0"/>
        <v>0</v>
      </c>
      <c r="H21" s="195">
        <f t="shared" si="1"/>
        <v>0</v>
      </c>
      <c r="I21" s="120" t="s">
        <v>796</v>
      </c>
    </row>
    <row r="22" spans="1:9" s="119" customFormat="1" ht="24.75" customHeight="1">
      <c r="A22" s="115" t="s">
        <v>394</v>
      </c>
      <c r="B22" s="116" t="s">
        <v>260</v>
      </c>
      <c r="C22" s="117" t="s">
        <v>1</v>
      </c>
      <c r="D22" s="118">
        <v>1</v>
      </c>
      <c r="E22" s="176"/>
      <c r="F22" s="177"/>
      <c r="G22" s="172">
        <f t="shared" si="0"/>
        <v>0</v>
      </c>
      <c r="H22" s="195">
        <f t="shared" si="1"/>
        <v>0</v>
      </c>
      <c r="I22" s="120" t="s">
        <v>797</v>
      </c>
    </row>
    <row r="23" spans="1:9" s="119" customFormat="1" ht="24.75" customHeight="1">
      <c r="A23" s="115" t="s">
        <v>395</v>
      </c>
      <c r="B23" s="116" t="s">
        <v>261</v>
      </c>
      <c r="C23" s="117" t="s">
        <v>1</v>
      </c>
      <c r="D23" s="118">
        <v>1</v>
      </c>
      <c r="E23" s="176"/>
      <c r="F23" s="177"/>
      <c r="G23" s="172">
        <f t="shared" si="0"/>
        <v>0</v>
      </c>
      <c r="H23" s="195">
        <f t="shared" si="1"/>
        <v>0</v>
      </c>
      <c r="I23" s="120" t="s">
        <v>796</v>
      </c>
    </row>
    <row r="24" spans="1:9" s="119" customFormat="1" ht="24.75" customHeight="1">
      <c r="A24" s="115" t="s">
        <v>396</v>
      </c>
      <c r="B24" s="116" t="s">
        <v>262</v>
      </c>
      <c r="C24" s="117" t="s">
        <v>1</v>
      </c>
      <c r="D24" s="118">
        <v>2</v>
      </c>
      <c r="E24" s="176"/>
      <c r="F24" s="177"/>
      <c r="G24" s="172">
        <f t="shared" si="0"/>
        <v>0</v>
      </c>
      <c r="H24" s="195">
        <f t="shared" si="1"/>
        <v>0</v>
      </c>
      <c r="I24" s="120"/>
    </row>
    <row r="25" spans="1:9" s="119" customFormat="1" ht="24.75" customHeight="1">
      <c r="A25" s="115" t="s">
        <v>397</v>
      </c>
      <c r="B25" s="116" t="s">
        <v>263</v>
      </c>
      <c r="C25" s="117" t="s">
        <v>1</v>
      </c>
      <c r="D25" s="118">
        <v>1</v>
      </c>
      <c r="E25" s="176"/>
      <c r="F25" s="177"/>
      <c r="G25" s="172">
        <f t="shared" si="0"/>
        <v>0</v>
      </c>
      <c r="H25" s="195">
        <f t="shared" si="1"/>
        <v>0</v>
      </c>
      <c r="I25" s="120" t="s">
        <v>265</v>
      </c>
    </row>
    <row r="26" spans="1:9" s="119" customFormat="1" ht="24.75" customHeight="1">
      <c r="A26" s="115" t="s">
        <v>398</v>
      </c>
      <c r="B26" s="116" t="s">
        <v>264</v>
      </c>
      <c r="C26" s="117" t="s">
        <v>1</v>
      </c>
      <c r="D26" s="118">
        <v>2</v>
      </c>
      <c r="E26" s="176"/>
      <c r="F26" s="177"/>
      <c r="G26" s="172">
        <f t="shared" si="0"/>
        <v>0</v>
      </c>
      <c r="H26" s="195">
        <f t="shared" si="1"/>
        <v>0</v>
      </c>
      <c r="I26" s="120" t="s">
        <v>798</v>
      </c>
    </row>
    <row r="27" spans="1:9" s="119" customFormat="1" ht="24.75" customHeight="1">
      <c r="A27" s="115" t="s">
        <v>399</v>
      </c>
      <c r="B27" s="116" t="s">
        <v>302</v>
      </c>
      <c r="C27" s="117" t="s">
        <v>1</v>
      </c>
      <c r="D27" s="118">
        <v>1</v>
      </c>
      <c r="E27" s="176"/>
      <c r="F27" s="177"/>
      <c r="G27" s="172">
        <f t="shared" si="0"/>
        <v>0</v>
      </c>
      <c r="H27" s="195">
        <f t="shared" si="1"/>
        <v>0</v>
      </c>
      <c r="I27" s="120" t="s">
        <v>799</v>
      </c>
    </row>
    <row r="28" spans="1:9" s="119" customFormat="1" ht="24.75" customHeight="1">
      <c r="A28" s="115" t="s">
        <v>400</v>
      </c>
      <c r="B28" s="116" t="s">
        <v>303</v>
      </c>
      <c r="C28" s="117" t="s">
        <v>28</v>
      </c>
      <c r="D28" s="118">
        <v>12</v>
      </c>
      <c r="E28" s="176"/>
      <c r="F28" s="177"/>
      <c r="G28" s="172">
        <f t="shared" si="0"/>
        <v>0</v>
      </c>
      <c r="H28" s="195">
        <f t="shared" si="1"/>
        <v>0</v>
      </c>
      <c r="I28" s="120" t="s">
        <v>799</v>
      </c>
    </row>
    <row r="29" spans="1:9" s="119" customFormat="1" ht="24.75" customHeight="1">
      <c r="A29" s="115" t="s">
        <v>401</v>
      </c>
      <c r="B29" s="116" t="s">
        <v>95</v>
      </c>
      <c r="C29" s="117" t="s">
        <v>46</v>
      </c>
      <c r="D29" s="118">
        <v>1</v>
      </c>
      <c r="E29" s="176"/>
      <c r="F29" s="177"/>
      <c r="G29" s="172">
        <f t="shared" si="0"/>
        <v>0</v>
      </c>
      <c r="H29" s="195">
        <f t="shared" si="1"/>
        <v>0</v>
      </c>
      <c r="I29" s="120" t="s">
        <v>800</v>
      </c>
    </row>
    <row r="30" spans="1:9" s="119" customFormat="1" ht="24.75" customHeight="1">
      <c r="A30" s="111">
        <v>1002</v>
      </c>
      <c r="B30" s="57" t="s">
        <v>418</v>
      </c>
      <c r="C30" s="109"/>
      <c r="D30" s="112"/>
      <c r="E30" s="269"/>
      <c r="F30" s="172"/>
      <c r="G30" s="172">
        <f t="shared" si="0"/>
        <v>0</v>
      </c>
      <c r="H30" s="195">
        <f t="shared" si="1"/>
        <v>0</v>
      </c>
      <c r="I30" s="120"/>
    </row>
    <row r="31" spans="1:9" s="119" customFormat="1" ht="24.75" customHeight="1">
      <c r="A31" s="115" t="s">
        <v>402</v>
      </c>
      <c r="B31" s="116" t="s">
        <v>94</v>
      </c>
      <c r="C31" s="117" t="s">
        <v>1</v>
      </c>
      <c r="D31" s="118">
        <v>6</v>
      </c>
      <c r="E31" s="176"/>
      <c r="F31" s="177"/>
      <c r="G31" s="172">
        <f t="shared" si="0"/>
        <v>0</v>
      </c>
      <c r="H31" s="195">
        <f t="shared" si="1"/>
        <v>0</v>
      </c>
      <c r="I31" s="120" t="s">
        <v>266</v>
      </c>
    </row>
    <row r="32" spans="1:9" s="119" customFormat="1" ht="24.75" customHeight="1">
      <c r="A32" s="115" t="s">
        <v>134</v>
      </c>
      <c r="B32" s="116" t="s">
        <v>289</v>
      </c>
      <c r="C32" s="117" t="s">
        <v>747</v>
      </c>
      <c r="D32" s="118">
        <v>2000</v>
      </c>
      <c r="E32" s="176"/>
      <c r="F32" s="177"/>
      <c r="G32" s="172">
        <f t="shared" si="0"/>
        <v>0</v>
      </c>
      <c r="H32" s="195">
        <f t="shared" si="1"/>
        <v>0</v>
      </c>
      <c r="I32" s="120"/>
    </row>
    <row r="33" spans="1:9" s="119" customFormat="1" ht="24.75" customHeight="1">
      <c r="A33" s="115" t="s">
        <v>135</v>
      </c>
      <c r="B33" s="116" t="s">
        <v>333</v>
      </c>
      <c r="C33" s="117" t="s">
        <v>747</v>
      </c>
      <c r="D33" s="118">
        <v>2400</v>
      </c>
      <c r="E33" s="176"/>
      <c r="F33" s="177"/>
      <c r="G33" s="172">
        <f t="shared" si="0"/>
        <v>0</v>
      </c>
      <c r="H33" s="195">
        <f t="shared" si="1"/>
        <v>0</v>
      </c>
      <c r="I33" s="120"/>
    </row>
    <row r="34" spans="1:9" s="119" customFormat="1" ht="24.75" customHeight="1">
      <c r="A34" s="115" t="s">
        <v>136</v>
      </c>
      <c r="B34" s="116" t="s">
        <v>290</v>
      </c>
      <c r="C34" s="117" t="s">
        <v>747</v>
      </c>
      <c r="D34" s="118">
        <v>1500</v>
      </c>
      <c r="E34" s="176"/>
      <c r="F34" s="177"/>
      <c r="G34" s="172">
        <f t="shared" si="0"/>
        <v>0</v>
      </c>
      <c r="H34" s="195">
        <f t="shared" si="1"/>
        <v>0</v>
      </c>
      <c r="I34" s="120"/>
    </row>
    <row r="35" spans="1:9" s="119" customFormat="1" ht="24.75" customHeight="1">
      <c r="A35" s="115" t="s">
        <v>137</v>
      </c>
      <c r="B35" s="116" t="s">
        <v>291</v>
      </c>
      <c r="C35" s="117" t="s">
        <v>747</v>
      </c>
      <c r="D35" s="118">
        <v>1500</v>
      </c>
      <c r="E35" s="176"/>
      <c r="F35" s="177"/>
      <c r="G35" s="172">
        <f t="shared" si="0"/>
        <v>0</v>
      </c>
      <c r="H35" s="195">
        <f t="shared" si="1"/>
        <v>0</v>
      </c>
      <c r="I35" s="120"/>
    </row>
    <row r="36" spans="1:9" s="119" customFormat="1" ht="24.75" customHeight="1">
      <c r="A36" s="115" t="s">
        <v>138</v>
      </c>
      <c r="B36" s="116" t="s">
        <v>292</v>
      </c>
      <c r="C36" s="117" t="s">
        <v>747</v>
      </c>
      <c r="D36" s="118">
        <v>1100</v>
      </c>
      <c r="E36" s="176"/>
      <c r="F36" s="177"/>
      <c r="G36" s="172">
        <f t="shared" si="0"/>
        <v>0</v>
      </c>
      <c r="H36" s="195">
        <f t="shared" si="1"/>
        <v>0</v>
      </c>
      <c r="I36" s="120"/>
    </row>
    <row r="37" spans="1:9" s="119" customFormat="1" ht="24.75" customHeight="1">
      <c r="A37" s="115" t="s">
        <v>139</v>
      </c>
      <c r="B37" s="116" t="s">
        <v>293</v>
      </c>
      <c r="C37" s="117" t="s">
        <v>747</v>
      </c>
      <c r="D37" s="118">
        <v>900</v>
      </c>
      <c r="E37" s="176"/>
      <c r="F37" s="177"/>
      <c r="G37" s="172">
        <f t="shared" si="0"/>
        <v>0</v>
      </c>
      <c r="H37" s="195">
        <f t="shared" si="1"/>
        <v>0</v>
      </c>
      <c r="I37" s="120"/>
    </row>
    <row r="38" spans="1:9" s="119" customFormat="1" ht="24.75" customHeight="1">
      <c r="A38" s="115" t="s">
        <v>140</v>
      </c>
      <c r="B38" s="116" t="s">
        <v>294</v>
      </c>
      <c r="C38" s="117" t="s">
        <v>747</v>
      </c>
      <c r="D38" s="118">
        <v>900</v>
      </c>
      <c r="E38" s="176"/>
      <c r="F38" s="177"/>
      <c r="G38" s="172">
        <f t="shared" si="0"/>
        <v>0</v>
      </c>
      <c r="H38" s="195">
        <f t="shared" si="1"/>
        <v>0</v>
      </c>
      <c r="I38" s="120"/>
    </row>
    <row r="39" spans="1:9" s="119" customFormat="1" ht="24.75" customHeight="1">
      <c r="A39" s="115" t="s">
        <v>403</v>
      </c>
      <c r="B39" s="116" t="s">
        <v>295</v>
      </c>
      <c r="C39" s="117" t="s">
        <v>747</v>
      </c>
      <c r="D39" s="118">
        <v>900</v>
      </c>
      <c r="E39" s="176"/>
      <c r="F39" s="177"/>
      <c r="G39" s="172">
        <f t="shared" si="0"/>
        <v>0</v>
      </c>
      <c r="H39" s="195">
        <f t="shared" si="1"/>
        <v>0</v>
      </c>
      <c r="I39" s="120"/>
    </row>
    <row r="40" spans="1:9" s="119" customFormat="1" ht="24.75" customHeight="1">
      <c r="A40" s="115" t="s">
        <v>141</v>
      </c>
      <c r="B40" s="116" t="s">
        <v>296</v>
      </c>
      <c r="C40" s="117" t="s">
        <v>747</v>
      </c>
      <c r="D40" s="118">
        <v>900</v>
      </c>
      <c r="E40" s="176"/>
      <c r="F40" s="177"/>
      <c r="G40" s="172">
        <f t="shared" si="0"/>
        <v>0</v>
      </c>
      <c r="H40" s="195">
        <f t="shared" si="1"/>
        <v>0</v>
      </c>
      <c r="I40" s="120"/>
    </row>
    <row r="41" spans="1:9" s="114" customFormat="1" ht="24.75" customHeight="1">
      <c r="A41" s="115" t="s">
        <v>142</v>
      </c>
      <c r="B41" s="116" t="s">
        <v>297</v>
      </c>
      <c r="C41" s="117" t="s">
        <v>747</v>
      </c>
      <c r="D41" s="118">
        <v>1000</v>
      </c>
      <c r="E41" s="176"/>
      <c r="F41" s="177"/>
      <c r="G41" s="172">
        <f t="shared" si="0"/>
        <v>0</v>
      </c>
      <c r="H41" s="195">
        <f t="shared" si="1"/>
        <v>0</v>
      </c>
      <c r="I41" s="120"/>
    </row>
    <row r="42" spans="1:9" s="119" customFormat="1" ht="24.75" customHeight="1">
      <c r="A42" s="115" t="s">
        <v>143</v>
      </c>
      <c r="B42" s="116" t="s">
        <v>298</v>
      </c>
      <c r="C42" s="117" t="s">
        <v>747</v>
      </c>
      <c r="D42" s="118">
        <v>900</v>
      </c>
      <c r="E42" s="176"/>
      <c r="F42" s="177"/>
      <c r="G42" s="172">
        <f t="shared" si="0"/>
        <v>0</v>
      </c>
      <c r="H42" s="195">
        <f t="shared" si="1"/>
        <v>0</v>
      </c>
      <c r="I42" s="120"/>
    </row>
    <row r="43" spans="1:9" s="119" customFormat="1" ht="24.75" customHeight="1">
      <c r="A43" s="115" t="s">
        <v>144</v>
      </c>
      <c r="B43" s="116" t="s">
        <v>299</v>
      </c>
      <c r="C43" s="117" t="s">
        <v>747</v>
      </c>
      <c r="D43" s="118">
        <v>300</v>
      </c>
      <c r="E43" s="176"/>
      <c r="F43" s="177"/>
      <c r="G43" s="172">
        <f t="shared" si="0"/>
        <v>0</v>
      </c>
      <c r="H43" s="195">
        <f t="shared" si="1"/>
        <v>0</v>
      </c>
      <c r="I43" s="120"/>
    </row>
    <row r="44" spans="1:9" s="119" customFormat="1" ht="24.75" customHeight="1">
      <c r="A44" s="115" t="s">
        <v>145</v>
      </c>
      <c r="B44" s="116" t="s">
        <v>455</v>
      </c>
      <c r="C44" s="117" t="s">
        <v>1</v>
      </c>
      <c r="D44" s="118">
        <v>2</v>
      </c>
      <c r="E44" s="269">
        <v>120000</v>
      </c>
      <c r="F44" s="172"/>
      <c r="G44" s="172">
        <f t="shared" si="0"/>
        <v>120000</v>
      </c>
      <c r="H44" s="195">
        <f t="shared" si="1"/>
        <v>240000</v>
      </c>
      <c r="I44" s="120" t="s">
        <v>801</v>
      </c>
    </row>
    <row r="45" spans="1:9" s="119" customFormat="1" ht="24.75" customHeight="1">
      <c r="A45" s="115" t="s">
        <v>146</v>
      </c>
      <c r="B45" s="116" t="s">
        <v>304</v>
      </c>
      <c r="C45" s="117" t="s">
        <v>1</v>
      </c>
      <c r="D45" s="118">
        <v>1</v>
      </c>
      <c r="E45" s="176"/>
      <c r="F45" s="177"/>
      <c r="G45" s="172">
        <f t="shared" si="0"/>
        <v>0</v>
      </c>
      <c r="H45" s="195">
        <f t="shared" si="1"/>
        <v>0</v>
      </c>
      <c r="I45" s="120" t="s">
        <v>802</v>
      </c>
    </row>
    <row r="46" spans="1:9" s="119" customFormat="1" ht="24.75" customHeight="1">
      <c r="A46" s="115" t="s">
        <v>147</v>
      </c>
      <c r="B46" s="116" t="s">
        <v>305</v>
      </c>
      <c r="C46" s="117" t="s">
        <v>1</v>
      </c>
      <c r="D46" s="118">
        <v>2</v>
      </c>
      <c r="E46" s="176"/>
      <c r="F46" s="177"/>
      <c r="G46" s="172">
        <f t="shared" si="0"/>
        <v>0</v>
      </c>
      <c r="H46" s="195">
        <f t="shared" si="1"/>
        <v>0</v>
      </c>
      <c r="I46" s="120" t="s">
        <v>802</v>
      </c>
    </row>
    <row r="47" spans="1:9" s="119" customFormat="1" ht="24.75" customHeight="1">
      <c r="A47" s="115" t="s">
        <v>404</v>
      </c>
      <c r="B47" s="116" t="s">
        <v>328</v>
      </c>
      <c r="C47" s="117" t="s">
        <v>249</v>
      </c>
      <c r="D47" s="118">
        <v>1</v>
      </c>
      <c r="E47" s="176"/>
      <c r="F47" s="177"/>
      <c r="G47" s="172">
        <f t="shared" si="0"/>
        <v>0</v>
      </c>
      <c r="H47" s="195">
        <f t="shared" si="1"/>
        <v>0</v>
      </c>
      <c r="I47" s="120" t="s">
        <v>803</v>
      </c>
    </row>
    <row r="48" spans="1:9" s="119" customFormat="1" ht="24.75" customHeight="1">
      <c r="A48" s="115" t="s">
        <v>405</v>
      </c>
      <c r="B48" s="116" t="s">
        <v>435</v>
      </c>
      <c r="C48" s="117" t="s">
        <v>1</v>
      </c>
      <c r="D48" s="118">
        <v>1</v>
      </c>
      <c r="E48" s="176"/>
      <c r="F48" s="177"/>
      <c r="G48" s="172">
        <f t="shared" si="0"/>
        <v>0</v>
      </c>
      <c r="H48" s="195">
        <f t="shared" si="1"/>
        <v>0</v>
      </c>
      <c r="I48" s="120"/>
    </row>
    <row r="49" spans="1:9" s="119" customFormat="1" ht="24.75" customHeight="1">
      <c r="A49" s="115" t="s">
        <v>434</v>
      </c>
      <c r="B49" s="116" t="s">
        <v>417</v>
      </c>
      <c r="C49" s="117" t="s">
        <v>1</v>
      </c>
      <c r="D49" s="118">
        <v>1</v>
      </c>
      <c r="E49" s="176"/>
      <c r="F49" s="177"/>
      <c r="G49" s="172">
        <f t="shared" si="0"/>
        <v>0</v>
      </c>
      <c r="H49" s="195">
        <f t="shared" si="1"/>
        <v>0</v>
      </c>
      <c r="I49" s="120"/>
    </row>
    <row r="50" spans="1:9" s="119" customFormat="1" ht="24.75" customHeight="1">
      <c r="A50" s="111">
        <v>1003</v>
      </c>
      <c r="B50" s="57" t="s">
        <v>436</v>
      </c>
      <c r="C50" s="109"/>
      <c r="D50" s="112"/>
      <c r="E50" s="269"/>
      <c r="F50" s="172"/>
      <c r="G50" s="172">
        <f t="shared" si="0"/>
        <v>0</v>
      </c>
      <c r="H50" s="195">
        <f t="shared" si="1"/>
        <v>0</v>
      </c>
      <c r="I50" s="120"/>
    </row>
    <row r="51" spans="1:9" s="119" customFormat="1" ht="37.5" customHeight="1">
      <c r="A51" s="115" t="s">
        <v>679</v>
      </c>
      <c r="B51" s="116" t="s">
        <v>267</v>
      </c>
      <c r="C51" s="117" t="s">
        <v>1</v>
      </c>
      <c r="D51" s="118">
        <v>10</v>
      </c>
      <c r="E51" s="176"/>
      <c r="F51" s="177"/>
      <c r="G51" s="172">
        <f t="shared" si="0"/>
        <v>0</v>
      </c>
      <c r="H51" s="195">
        <f t="shared" si="1"/>
        <v>0</v>
      </c>
      <c r="I51" s="120" t="s">
        <v>804</v>
      </c>
    </row>
    <row r="52" spans="1:9" s="119" customFormat="1" ht="24.75" customHeight="1">
      <c r="A52" s="115" t="s">
        <v>680</v>
      </c>
      <c r="B52" s="116" t="s">
        <v>148</v>
      </c>
      <c r="C52" s="117" t="s">
        <v>1</v>
      </c>
      <c r="D52" s="118">
        <v>10</v>
      </c>
      <c r="E52" s="176"/>
      <c r="F52" s="177"/>
      <c r="G52" s="172">
        <f t="shared" si="0"/>
        <v>0</v>
      </c>
      <c r="H52" s="195">
        <f t="shared" si="1"/>
        <v>0</v>
      </c>
      <c r="I52" s="120" t="s">
        <v>805</v>
      </c>
    </row>
    <row r="53" spans="1:9" s="119" customFormat="1" ht="24.75" customHeight="1">
      <c r="A53" s="115" t="s">
        <v>681</v>
      </c>
      <c r="B53" s="116" t="s">
        <v>268</v>
      </c>
      <c r="C53" s="117" t="s">
        <v>1</v>
      </c>
      <c r="D53" s="118">
        <v>10</v>
      </c>
      <c r="E53" s="176"/>
      <c r="F53" s="177"/>
      <c r="G53" s="172">
        <f t="shared" si="0"/>
        <v>0</v>
      </c>
      <c r="H53" s="195">
        <f t="shared" si="1"/>
        <v>0</v>
      </c>
      <c r="I53" s="120"/>
    </row>
    <row r="54" spans="1:9" s="119" customFormat="1" ht="24.75" customHeight="1">
      <c r="A54" s="115" t="s">
        <v>682</v>
      </c>
      <c r="B54" s="116" t="s">
        <v>269</v>
      </c>
      <c r="C54" s="117" t="s">
        <v>0</v>
      </c>
      <c r="D54" s="118">
        <v>10</v>
      </c>
      <c r="E54" s="176"/>
      <c r="F54" s="177"/>
      <c r="G54" s="172">
        <f t="shared" si="0"/>
        <v>0</v>
      </c>
      <c r="H54" s="195">
        <f t="shared" si="1"/>
        <v>0</v>
      </c>
      <c r="I54" s="120" t="s">
        <v>806</v>
      </c>
    </row>
    <row r="55" spans="1:9" s="119" customFormat="1" ht="24.75" customHeight="1">
      <c r="A55" s="115" t="s">
        <v>683</v>
      </c>
      <c r="B55" s="116" t="s">
        <v>149</v>
      </c>
      <c r="C55" s="117" t="s">
        <v>1</v>
      </c>
      <c r="D55" s="118">
        <v>10</v>
      </c>
      <c r="E55" s="176"/>
      <c r="F55" s="177"/>
      <c r="G55" s="172">
        <f t="shared" si="0"/>
        <v>0</v>
      </c>
      <c r="H55" s="195">
        <f t="shared" si="1"/>
        <v>0</v>
      </c>
      <c r="I55" s="120" t="s">
        <v>796</v>
      </c>
    </row>
    <row r="56" spans="1:9" s="119" customFormat="1" ht="24.75" customHeight="1">
      <c r="A56" s="115" t="s">
        <v>684</v>
      </c>
      <c r="B56" s="116" t="s">
        <v>151</v>
      </c>
      <c r="C56" s="117" t="s">
        <v>270</v>
      </c>
      <c r="D56" s="118">
        <v>10</v>
      </c>
      <c r="E56" s="176"/>
      <c r="F56" s="177"/>
      <c r="G56" s="172">
        <f t="shared" si="0"/>
        <v>0</v>
      </c>
      <c r="H56" s="195">
        <f t="shared" si="1"/>
        <v>0</v>
      </c>
      <c r="I56" s="120" t="s">
        <v>157</v>
      </c>
    </row>
    <row r="57" spans="1:9" s="119" customFormat="1" ht="24.75" customHeight="1">
      <c r="A57" s="115" t="s">
        <v>685</v>
      </c>
      <c r="B57" s="116" t="s">
        <v>437</v>
      </c>
      <c r="C57" s="117" t="s">
        <v>270</v>
      </c>
      <c r="D57" s="118">
        <v>10</v>
      </c>
      <c r="E57" s="176"/>
      <c r="F57" s="177"/>
      <c r="G57" s="172">
        <f t="shared" si="0"/>
        <v>0</v>
      </c>
      <c r="H57" s="195">
        <f t="shared" si="1"/>
        <v>0</v>
      </c>
      <c r="I57" s="120" t="s">
        <v>807</v>
      </c>
    </row>
    <row r="58" spans="1:9" s="119" customFormat="1" ht="24.75" customHeight="1">
      <c r="A58" s="115" t="s">
        <v>686</v>
      </c>
      <c r="B58" s="116" t="s">
        <v>271</v>
      </c>
      <c r="C58" s="117" t="s">
        <v>0</v>
      </c>
      <c r="D58" s="118">
        <v>10</v>
      </c>
      <c r="E58" s="176"/>
      <c r="F58" s="177"/>
      <c r="G58" s="172">
        <f t="shared" si="0"/>
        <v>0</v>
      </c>
      <c r="H58" s="195">
        <f t="shared" si="1"/>
        <v>0</v>
      </c>
      <c r="I58" s="120" t="s">
        <v>808</v>
      </c>
    </row>
    <row r="59" spans="1:9" s="119" customFormat="1" ht="24.75" customHeight="1">
      <c r="A59" s="115" t="s">
        <v>687</v>
      </c>
      <c r="B59" s="116" t="s">
        <v>272</v>
      </c>
      <c r="C59" s="117" t="s">
        <v>0</v>
      </c>
      <c r="D59" s="118">
        <v>10</v>
      </c>
      <c r="E59" s="176"/>
      <c r="F59" s="177"/>
      <c r="G59" s="172">
        <f t="shared" si="0"/>
        <v>0</v>
      </c>
      <c r="H59" s="195">
        <f t="shared" si="1"/>
        <v>0</v>
      </c>
      <c r="I59" s="120" t="s">
        <v>273</v>
      </c>
    </row>
    <row r="60" spans="1:9" s="119" customFormat="1" ht="24.75" customHeight="1">
      <c r="A60" s="115" t="s">
        <v>688</v>
      </c>
      <c r="B60" s="116" t="s">
        <v>463</v>
      </c>
      <c r="C60" s="117" t="s">
        <v>0</v>
      </c>
      <c r="D60" s="118">
        <v>6</v>
      </c>
      <c r="E60" s="269">
        <v>20000</v>
      </c>
      <c r="F60" s="172"/>
      <c r="G60" s="172">
        <f t="shared" si="0"/>
        <v>20000</v>
      </c>
      <c r="H60" s="195">
        <f t="shared" si="1"/>
        <v>120000</v>
      </c>
      <c r="I60" s="120" t="s">
        <v>275</v>
      </c>
    </row>
    <row r="61" spans="1:9" s="119" customFormat="1" ht="24.75" customHeight="1">
      <c r="A61" s="115" t="s">
        <v>689</v>
      </c>
      <c r="B61" s="116" t="s">
        <v>461</v>
      </c>
      <c r="C61" s="117" t="s">
        <v>0</v>
      </c>
      <c r="D61" s="118">
        <v>4</v>
      </c>
      <c r="E61" s="269">
        <v>20000</v>
      </c>
      <c r="F61" s="172"/>
      <c r="G61" s="172">
        <f t="shared" si="0"/>
        <v>20000</v>
      </c>
      <c r="H61" s="195">
        <f t="shared" si="1"/>
        <v>80000</v>
      </c>
      <c r="I61" s="120" t="s">
        <v>276</v>
      </c>
    </row>
    <row r="62" spans="1:9" s="119" customFormat="1" ht="24.75" customHeight="1">
      <c r="A62" s="115" t="s">
        <v>690</v>
      </c>
      <c r="B62" s="116" t="s">
        <v>152</v>
      </c>
      <c r="C62" s="117" t="s">
        <v>0</v>
      </c>
      <c r="D62" s="118">
        <v>10</v>
      </c>
      <c r="E62" s="176"/>
      <c r="F62" s="177"/>
      <c r="G62" s="172">
        <f t="shared" si="0"/>
        <v>0</v>
      </c>
      <c r="H62" s="195">
        <f t="shared" si="1"/>
        <v>0</v>
      </c>
      <c r="I62" s="120" t="s">
        <v>278</v>
      </c>
    </row>
    <row r="63" spans="1:9" s="119" customFormat="1" ht="24.75" customHeight="1">
      <c r="A63" s="115" t="s">
        <v>691</v>
      </c>
      <c r="B63" s="116" t="s">
        <v>153</v>
      </c>
      <c r="C63" s="117" t="s">
        <v>28</v>
      </c>
      <c r="D63" s="118">
        <v>10</v>
      </c>
      <c r="E63" s="176"/>
      <c r="F63" s="177"/>
      <c r="G63" s="172">
        <f t="shared" si="0"/>
        <v>0</v>
      </c>
      <c r="H63" s="195">
        <f t="shared" si="1"/>
        <v>0</v>
      </c>
      <c r="I63" s="120"/>
    </row>
    <row r="64" spans="1:9" s="119" customFormat="1" ht="24.75" customHeight="1">
      <c r="A64" s="115" t="s">
        <v>692</v>
      </c>
      <c r="B64" s="116" t="s">
        <v>150</v>
      </c>
      <c r="C64" s="117" t="s">
        <v>1</v>
      </c>
      <c r="D64" s="118">
        <v>10</v>
      </c>
      <c r="E64" s="176"/>
      <c r="F64" s="177"/>
      <c r="G64" s="172">
        <f t="shared" si="0"/>
        <v>0</v>
      </c>
      <c r="H64" s="195">
        <f t="shared" si="1"/>
        <v>0</v>
      </c>
      <c r="I64" s="120"/>
    </row>
    <row r="65" spans="1:9" s="119" customFormat="1" ht="24.75" customHeight="1">
      <c r="A65" s="115" t="s">
        <v>693</v>
      </c>
      <c r="B65" s="116" t="s">
        <v>279</v>
      </c>
      <c r="C65" s="117" t="s">
        <v>1</v>
      </c>
      <c r="D65" s="118">
        <v>10</v>
      </c>
      <c r="E65" s="176"/>
      <c r="F65" s="177"/>
      <c r="G65" s="172">
        <f t="shared" si="0"/>
        <v>0</v>
      </c>
      <c r="H65" s="195">
        <f t="shared" si="1"/>
        <v>0</v>
      </c>
      <c r="I65" s="120"/>
    </row>
    <row r="66" spans="1:9" s="119" customFormat="1" ht="24.75" customHeight="1">
      <c r="A66" s="115" t="s">
        <v>694</v>
      </c>
      <c r="B66" s="116" t="s">
        <v>551</v>
      </c>
      <c r="C66" s="117" t="s">
        <v>1</v>
      </c>
      <c r="D66" s="118">
        <v>10</v>
      </c>
      <c r="E66" s="176"/>
      <c r="F66" s="177"/>
      <c r="G66" s="172">
        <f t="shared" si="0"/>
        <v>0</v>
      </c>
      <c r="H66" s="195">
        <f t="shared" si="1"/>
        <v>0</v>
      </c>
      <c r="I66" s="120"/>
    </row>
    <row r="67" spans="1:9" s="119" customFormat="1" ht="24.75" customHeight="1">
      <c r="A67" s="115" t="s">
        <v>695</v>
      </c>
      <c r="B67" s="116" t="s">
        <v>288</v>
      </c>
      <c r="C67" s="117" t="s">
        <v>1</v>
      </c>
      <c r="D67" s="118">
        <v>10</v>
      </c>
      <c r="E67" s="176"/>
      <c r="F67" s="177"/>
      <c r="G67" s="172">
        <f t="shared" si="0"/>
        <v>0</v>
      </c>
      <c r="H67" s="195">
        <f t="shared" si="1"/>
        <v>0</v>
      </c>
      <c r="I67" s="120" t="s">
        <v>809</v>
      </c>
    </row>
    <row r="68" spans="1:9" s="119" customFormat="1" ht="24.75" customHeight="1">
      <c r="A68" s="111">
        <v>1004</v>
      </c>
      <c r="B68" s="57" t="s">
        <v>438</v>
      </c>
      <c r="C68" s="109"/>
      <c r="D68" s="112"/>
      <c r="E68" s="269"/>
      <c r="F68" s="172"/>
      <c r="G68" s="172">
        <f t="shared" si="0"/>
        <v>0</v>
      </c>
      <c r="H68" s="195">
        <f t="shared" si="1"/>
        <v>0</v>
      </c>
      <c r="I68" s="120"/>
    </row>
    <row r="69" spans="1:9" s="119" customFormat="1" ht="39" customHeight="1">
      <c r="A69" s="115" t="s">
        <v>696</v>
      </c>
      <c r="B69" s="116" t="s">
        <v>154</v>
      </c>
      <c r="C69" s="121" t="s">
        <v>155</v>
      </c>
      <c r="D69" s="121">
        <v>2</v>
      </c>
      <c r="E69" s="176"/>
      <c r="F69" s="177"/>
      <c r="G69" s="172">
        <f t="shared" si="0"/>
        <v>0</v>
      </c>
      <c r="H69" s="195">
        <f t="shared" si="1"/>
        <v>0</v>
      </c>
      <c r="I69" s="120" t="s">
        <v>810</v>
      </c>
    </row>
    <row r="70" spans="1:9" s="119" customFormat="1" ht="39" customHeight="1">
      <c r="A70" s="115" t="s">
        <v>697</v>
      </c>
      <c r="B70" s="116" t="s">
        <v>267</v>
      </c>
      <c r="C70" s="117" t="s">
        <v>1</v>
      </c>
      <c r="D70" s="118">
        <v>2</v>
      </c>
      <c r="E70" s="176"/>
      <c r="F70" s="177"/>
      <c r="G70" s="172">
        <f t="shared" si="0"/>
        <v>0</v>
      </c>
      <c r="H70" s="195">
        <f t="shared" si="1"/>
        <v>0</v>
      </c>
      <c r="I70" s="120" t="s">
        <v>804</v>
      </c>
    </row>
    <row r="71" spans="1:9" s="119" customFormat="1" ht="24.75" customHeight="1">
      <c r="A71" s="115" t="s">
        <v>698</v>
      </c>
      <c r="B71" s="116" t="s">
        <v>148</v>
      </c>
      <c r="C71" s="117" t="s">
        <v>1</v>
      </c>
      <c r="D71" s="118">
        <v>2</v>
      </c>
      <c r="E71" s="176"/>
      <c r="F71" s="177"/>
      <c r="G71" s="172">
        <f t="shared" si="0"/>
        <v>0</v>
      </c>
      <c r="H71" s="195">
        <f t="shared" si="1"/>
        <v>0</v>
      </c>
      <c r="I71" s="120" t="s">
        <v>805</v>
      </c>
    </row>
    <row r="72" spans="1:9" s="119" customFormat="1" ht="24.75" customHeight="1">
      <c r="A72" s="115" t="s">
        <v>699</v>
      </c>
      <c r="B72" s="116" t="s">
        <v>268</v>
      </c>
      <c r="C72" s="117" t="s">
        <v>1</v>
      </c>
      <c r="D72" s="118">
        <v>2</v>
      </c>
      <c r="E72" s="176"/>
      <c r="F72" s="177"/>
      <c r="G72" s="172">
        <f t="shared" si="0"/>
        <v>0</v>
      </c>
      <c r="H72" s="195">
        <f t="shared" si="1"/>
        <v>0</v>
      </c>
      <c r="I72" s="120"/>
    </row>
    <row r="73" spans="1:9" s="119" customFormat="1" ht="24.75" customHeight="1">
      <c r="A73" s="115" t="s">
        <v>700</v>
      </c>
      <c r="B73" s="116" t="s">
        <v>269</v>
      </c>
      <c r="C73" s="117" t="s">
        <v>0</v>
      </c>
      <c r="D73" s="118">
        <v>6</v>
      </c>
      <c r="E73" s="176"/>
      <c r="F73" s="177"/>
      <c r="G73" s="172">
        <f t="shared" si="0"/>
        <v>0</v>
      </c>
      <c r="H73" s="195">
        <f t="shared" si="1"/>
        <v>0</v>
      </c>
      <c r="I73" s="120" t="s">
        <v>806</v>
      </c>
    </row>
    <row r="74" spans="1:9" s="114" customFormat="1" ht="24.75" customHeight="1">
      <c r="A74" s="115" t="s">
        <v>701</v>
      </c>
      <c r="B74" s="116" t="s">
        <v>151</v>
      </c>
      <c r="C74" s="117" t="s">
        <v>270</v>
      </c>
      <c r="D74" s="118">
        <v>2</v>
      </c>
      <c r="E74" s="176"/>
      <c r="F74" s="177"/>
      <c r="G74" s="172">
        <f aca="true" t="shared" si="2" ref="G74:G121">ROUND(E74+F74,2)</f>
        <v>0</v>
      </c>
      <c r="H74" s="195">
        <f aca="true" t="shared" si="3" ref="H74:H121">IF(ISERROR(D74*G74),0,ROUND(D74*G74,0))</f>
        <v>0</v>
      </c>
      <c r="I74" s="120" t="s">
        <v>157</v>
      </c>
    </row>
    <row r="75" spans="1:9" s="119" customFormat="1" ht="24.75" customHeight="1">
      <c r="A75" s="115" t="s">
        <v>702</v>
      </c>
      <c r="B75" s="116" t="s">
        <v>151</v>
      </c>
      <c r="C75" s="117" t="s">
        <v>270</v>
      </c>
      <c r="D75" s="118">
        <v>2</v>
      </c>
      <c r="E75" s="176"/>
      <c r="F75" s="177"/>
      <c r="G75" s="172">
        <f t="shared" si="2"/>
        <v>0</v>
      </c>
      <c r="H75" s="195">
        <f t="shared" si="3"/>
        <v>0</v>
      </c>
      <c r="I75" s="120" t="s">
        <v>807</v>
      </c>
    </row>
    <row r="76" spans="1:9" s="119" customFormat="1" ht="24.75" customHeight="1">
      <c r="A76" s="115" t="s">
        <v>703</v>
      </c>
      <c r="B76" s="116" t="s">
        <v>330</v>
      </c>
      <c r="C76" s="117" t="s">
        <v>0</v>
      </c>
      <c r="D76" s="118">
        <v>2</v>
      </c>
      <c r="E76" s="176"/>
      <c r="F76" s="177"/>
      <c r="G76" s="172">
        <f t="shared" si="2"/>
        <v>0</v>
      </c>
      <c r="H76" s="195">
        <f t="shared" si="3"/>
        <v>0</v>
      </c>
      <c r="I76" s="120" t="s">
        <v>808</v>
      </c>
    </row>
    <row r="77" spans="1:9" s="119" customFormat="1" ht="24.75" customHeight="1">
      <c r="A77" s="115" t="s">
        <v>704</v>
      </c>
      <c r="B77" s="116" t="s">
        <v>272</v>
      </c>
      <c r="C77" s="117" t="s">
        <v>0</v>
      </c>
      <c r="D77" s="118">
        <v>2</v>
      </c>
      <c r="E77" s="176"/>
      <c r="F77" s="177"/>
      <c r="G77" s="172">
        <f t="shared" si="2"/>
        <v>0</v>
      </c>
      <c r="H77" s="195">
        <f t="shared" si="3"/>
        <v>0</v>
      </c>
      <c r="I77" s="120" t="s">
        <v>273</v>
      </c>
    </row>
    <row r="78" spans="1:9" s="119" customFormat="1" ht="24.75" customHeight="1">
      <c r="A78" s="115" t="s">
        <v>705</v>
      </c>
      <c r="B78" s="116" t="s">
        <v>459</v>
      </c>
      <c r="C78" s="117" t="s">
        <v>0</v>
      </c>
      <c r="D78" s="118">
        <v>2</v>
      </c>
      <c r="E78" s="269">
        <v>30000</v>
      </c>
      <c r="F78" s="172"/>
      <c r="G78" s="172">
        <f t="shared" si="2"/>
        <v>30000</v>
      </c>
      <c r="H78" s="195">
        <f t="shared" si="3"/>
        <v>60000</v>
      </c>
      <c r="I78" s="120" t="s">
        <v>274</v>
      </c>
    </row>
    <row r="79" spans="1:9" s="119" customFormat="1" ht="24.75" customHeight="1">
      <c r="A79" s="115" t="s">
        <v>706</v>
      </c>
      <c r="B79" s="116" t="s">
        <v>156</v>
      </c>
      <c r="C79" s="117" t="s">
        <v>0</v>
      </c>
      <c r="D79" s="118">
        <v>2</v>
      </c>
      <c r="E79" s="176"/>
      <c r="F79" s="177"/>
      <c r="G79" s="172">
        <f t="shared" si="2"/>
        <v>0</v>
      </c>
      <c r="H79" s="195">
        <f t="shared" si="3"/>
        <v>0</v>
      </c>
      <c r="I79" s="120" t="s">
        <v>278</v>
      </c>
    </row>
    <row r="80" spans="1:9" s="119" customFormat="1" ht="24.75" customHeight="1">
      <c r="A80" s="115" t="s">
        <v>707</v>
      </c>
      <c r="B80" s="116" t="s">
        <v>153</v>
      </c>
      <c r="C80" s="117" t="s">
        <v>28</v>
      </c>
      <c r="D80" s="118">
        <v>2</v>
      </c>
      <c r="E80" s="176"/>
      <c r="F80" s="177"/>
      <c r="G80" s="172">
        <f t="shared" si="2"/>
        <v>0</v>
      </c>
      <c r="H80" s="195">
        <f t="shared" si="3"/>
        <v>0</v>
      </c>
      <c r="I80" s="120"/>
    </row>
    <row r="81" spans="1:9" s="119" customFormat="1" ht="24.75" customHeight="1">
      <c r="A81" s="115" t="s">
        <v>708</v>
      </c>
      <c r="B81" s="116" t="s">
        <v>288</v>
      </c>
      <c r="C81" s="117" t="s">
        <v>1</v>
      </c>
      <c r="D81" s="118">
        <v>2</v>
      </c>
      <c r="E81" s="176"/>
      <c r="F81" s="177"/>
      <c r="G81" s="172">
        <f t="shared" si="2"/>
        <v>0</v>
      </c>
      <c r="H81" s="195">
        <f t="shared" si="3"/>
        <v>0</v>
      </c>
      <c r="I81" s="120" t="s">
        <v>809</v>
      </c>
    </row>
    <row r="82" spans="1:9" s="119" customFormat="1" ht="24.75" customHeight="1">
      <c r="A82" s="122">
        <v>1005</v>
      </c>
      <c r="B82" s="57" t="s">
        <v>158</v>
      </c>
      <c r="C82" s="109"/>
      <c r="D82" s="112"/>
      <c r="E82" s="269"/>
      <c r="F82" s="172"/>
      <c r="G82" s="172">
        <f t="shared" si="2"/>
        <v>0</v>
      </c>
      <c r="H82" s="195">
        <f t="shared" si="3"/>
        <v>0</v>
      </c>
      <c r="I82" s="120"/>
    </row>
    <row r="83" spans="1:9" s="119" customFormat="1" ht="24.75" customHeight="1">
      <c r="A83" s="115" t="s">
        <v>709</v>
      </c>
      <c r="B83" s="116" t="s">
        <v>277</v>
      </c>
      <c r="C83" s="117" t="s">
        <v>0</v>
      </c>
      <c r="D83" s="118">
        <v>12</v>
      </c>
      <c r="E83" s="176"/>
      <c r="F83" s="177"/>
      <c r="G83" s="172">
        <f t="shared" si="2"/>
        <v>0</v>
      </c>
      <c r="H83" s="195">
        <f t="shared" si="3"/>
        <v>0</v>
      </c>
      <c r="I83" s="120" t="s">
        <v>811</v>
      </c>
    </row>
    <row r="84" spans="1:9" s="119" customFormat="1" ht="24.75" customHeight="1">
      <c r="A84" s="115" t="s">
        <v>710</v>
      </c>
      <c r="B84" s="116" t="s">
        <v>280</v>
      </c>
      <c r="C84" s="117" t="s">
        <v>1</v>
      </c>
      <c r="D84" s="118">
        <v>17</v>
      </c>
      <c r="E84" s="176"/>
      <c r="F84" s="177"/>
      <c r="G84" s="172">
        <f t="shared" si="2"/>
        <v>0</v>
      </c>
      <c r="H84" s="195">
        <f t="shared" si="3"/>
        <v>0</v>
      </c>
      <c r="I84" s="120" t="s">
        <v>812</v>
      </c>
    </row>
    <row r="85" spans="1:9" s="119" customFormat="1" ht="24.75" customHeight="1">
      <c r="A85" s="115" t="s">
        <v>711</v>
      </c>
      <c r="B85" s="116" t="s">
        <v>281</v>
      </c>
      <c r="C85" s="117" t="s">
        <v>1</v>
      </c>
      <c r="D85" s="118">
        <v>16</v>
      </c>
      <c r="E85" s="176"/>
      <c r="F85" s="177"/>
      <c r="G85" s="172">
        <f t="shared" si="2"/>
        <v>0</v>
      </c>
      <c r="H85" s="195">
        <f t="shared" si="3"/>
        <v>0</v>
      </c>
      <c r="I85" s="120" t="s">
        <v>813</v>
      </c>
    </row>
    <row r="86" spans="1:9" s="119" customFormat="1" ht="24.75" customHeight="1">
      <c r="A86" s="115" t="s">
        <v>712</v>
      </c>
      <c r="B86" s="116" t="s">
        <v>282</v>
      </c>
      <c r="C86" s="117" t="s">
        <v>1</v>
      </c>
      <c r="D86" s="118">
        <v>4</v>
      </c>
      <c r="E86" s="176"/>
      <c r="F86" s="177"/>
      <c r="G86" s="172">
        <f t="shared" si="2"/>
        <v>0</v>
      </c>
      <c r="H86" s="195">
        <f t="shared" si="3"/>
        <v>0</v>
      </c>
      <c r="I86" s="120" t="s">
        <v>814</v>
      </c>
    </row>
    <row r="87" spans="1:9" s="119" customFormat="1" ht="24.75" customHeight="1">
      <c r="A87" s="115" t="s">
        <v>713</v>
      </c>
      <c r="B87" s="116" t="s">
        <v>319</v>
      </c>
      <c r="C87" s="117" t="s">
        <v>28</v>
      </c>
      <c r="D87" s="118">
        <v>4</v>
      </c>
      <c r="E87" s="176"/>
      <c r="F87" s="177"/>
      <c r="G87" s="172">
        <f t="shared" si="2"/>
        <v>0</v>
      </c>
      <c r="H87" s="195">
        <f t="shared" si="3"/>
        <v>0</v>
      </c>
      <c r="I87" s="120" t="s">
        <v>815</v>
      </c>
    </row>
    <row r="88" spans="1:9" s="119" customFormat="1" ht="24.75" customHeight="1">
      <c r="A88" s="115" t="s">
        <v>714</v>
      </c>
      <c r="B88" s="116" t="s">
        <v>332</v>
      </c>
      <c r="C88" s="117" t="s">
        <v>1</v>
      </c>
      <c r="D88" s="118">
        <v>1</v>
      </c>
      <c r="E88" s="176"/>
      <c r="F88" s="177"/>
      <c r="G88" s="172">
        <f t="shared" si="2"/>
        <v>0</v>
      </c>
      <c r="H88" s="195">
        <f t="shared" si="3"/>
        <v>0</v>
      </c>
      <c r="I88" s="120" t="s">
        <v>816</v>
      </c>
    </row>
    <row r="89" spans="1:9" s="15" customFormat="1" ht="24.75" customHeight="1">
      <c r="A89" s="115" t="s">
        <v>715</v>
      </c>
      <c r="B89" s="64" t="s">
        <v>287</v>
      </c>
      <c r="C89" s="106" t="s">
        <v>1</v>
      </c>
      <c r="D89" s="107">
        <v>3</v>
      </c>
      <c r="E89" s="176"/>
      <c r="F89" s="177"/>
      <c r="G89" s="181">
        <f t="shared" si="2"/>
        <v>0</v>
      </c>
      <c r="H89" s="173">
        <f t="shared" si="3"/>
        <v>0</v>
      </c>
      <c r="I89" s="38" t="s">
        <v>817</v>
      </c>
    </row>
    <row r="90" spans="1:9" s="119" customFormat="1" ht="24.75" customHeight="1">
      <c r="A90" s="115" t="s">
        <v>716</v>
      </c>
      <c r="B90" s="116" t="s">
        <v>331</v>
      </c>
      <c r="C90" s="117" t="s">
        <v>1</v>
      </c>
      <c r="D90" s="118">
        <v>4</v>
      </c>
      <c r="E90" s="176"/>
      <c r="F90" s="177"/>
      <c r="G90" s="172">
        <f t="shared" si="2"/>
        <v>0</v>
      </c>
      <c r="H90" s="195">
        <f t="shared" si="3"/>
        <v>0</v>
      </c>
      <c r="I90" s="120"/>
    </row>
    <row r="91" spans="1:9" s="119" customFormat="1" ht="24.75" customHeight="1">
      <c r="A91" s="111">
        <v>1006</v>
      </c>
      <c r="B91" s="57" t="s">
        <v>159</v>
      </c>
      <c r="C91" s="109"/>
      <c r="D91" s="112"/>
      <c r="E91" s="269"/>
      <c r="F91" s="172"/>
      <c r="G91" s="172">
        <f t="shared" si="2"/>
        <v>0</v>
      </c>
      <c r="H91" s="195">
        <f t="shared" si="3"/>
        <v>0</v>
      </c>
      <c r="I91" s="120"/>
    </row>
    <row r="92" spans="1:9" s="114" customFormat="1" ht="24.75" customHeight="1">
      <c r="A92" s="115" t="s">
        <v>717</v>
      </c>
      <c r="B92" s="116" t="s">
        <v>451</v>
      </c>
      <c r="C92" s="117" t="s">
        <v>1</v>
      </c>
      <c r="D92" s="118">
        <v>2</v>
      </c>
      <c r="E92" s="269">
        <v>310000</v>
      </c>
      <c r="F92" s="172"/>
      <c r="G92" s="172">
        <f t="shared" si="2"/>
        <v>310000</v>
      </c>
      <c r="H92" s="195">
        <f t="shared" si="3"/>
        <v>620000</v>
      </c>
      <c r="I92" s="120" t="s">
        <v>818</v>
      </c>
    </row>
    <row r="93" spans="1:9" s="119" customFormat="1" ht="24.75" customHeight="1">
      <c r="A93" s="115" t="s">
        <v>718</v>
      </c>
      <c r="B93" s="116" t="s">
        <v>453</v>
      </c>
      <c r="C93" s="117" t="s">
        <v>1</v>
      </c>
      <c r="D93" s="118">
        <v>4</v>
      </c>
      <c r="E93" s="269">
        <v>330000</v>
      </c>
      <c r="F93" s="172"/>
      <c r="G93" s="172">
        <f t="shared" si="2"/>
        <v>330000</v>
      </c>
      <c r="H93" s="195">
        <f t="shared" si="3"/>
        <v>1320000</v>
      </c>
      <c r="I93" s="120" t="s">
        <v>819</v>
      </c>
    </row>
    <row r="94" spans="1:9" s="119" customFormat="1" ht="24.75" customHeight="1">
      <c r="A94" s="111">
        <v>1007</v>
      </c>
      <c r="B94" s="57" t="s">
        <v>160</v>
      </c>
      <c r="C94" s="117"/>
      <c r="D94" s="118"/>
      <c r="E94" s="269"/>
      <c r="F94" s="172"/>
      <c r="G94" s="172">
        <f t="shared" si="2"/>
        <v>0</v>
      </c>
      <c r="H94" s="195">
        <f t="shared" si="3"/>
        <v>0</v>
      </c>
      <c r="I94" s="120"/>
    </row>
    <row r="95" spans="1:9" s="119" customFormat="1" ht="24.75" customHeight="1">
      <c r="A95" s="115" t="s">
        <v>719</v>
      </c>
      <c r="B95" s="116" t="s">
        <v>161</v>
      </c>
      <c r="C95" s="117" t="s">
        <v>28</v>
      </c>
      <c r="D95" s="118">
        <v>10</v>
      </c>
      <c r="E95" s="176"/>
      <c r="F95" s="177"/>
      <c r="G95" s="172">
        <f t="shared" si="2"/>
        <v>0</v>
      </c>
      <c r="H95" s="195">
        <f t="shared" si="3"/>
        <v>0</v>
      </c>
      <c r="I95" s="120" t="s">
        <v>820</v>
      </c>
    </row>
    <row r="96" spans="1:9" s="119" customFormat="1" ht="24.75" customHeight="1">
      <c r="A96" s="115" t="s">
        <v>720</v>
      </c>
      <c r="B96" s="116" t="s">
        <v>315</v>
      </c>
      <c r="C96" s="117" t="s">
        <v>28</v>
      </c>
      <c r="D96" s="118">
        <v>1</v>
      </c>
      <c r="E96" s="176"/>
      <c r="F96" s="177"/>
      <c r="G96" s="172">
        <f t="shared" si="2"/>
        <v>0</v>
      </c>
      <c r="H96" s="195">
        <f t="shared" si="3"/>
        <v>0</v>
      </c>
      <c r="I96" s="120" t="s">
        <v>821</v>
      </c>
    </row>
    <row r="97" spans="1:9" s="119" customFormat="1" ht="37.5" customHeight="1">
      <c r="A97" s="115" t="s">
        <v>721</v>
      </c>
      <c r="B97" s="116" t="s">
        <v>316</v>
      </c>
      <c r="C97" s="117" t="s">
        <v>28</v>
      </c>
      <c r="D97" s="118">
        <v>10</v>
      </c>
      <c r="E97" s="176"/>
      <c r="F97" s="177"/>
      <c r="G97" s="172">
        <f t="shared" si="2"/>
        <v>0</v>
      </c>
      <c r="H97" s="195">
        <f t="shared" si="3"/>
        <v>0</v>
      </c>
      <c r="I97" s="120" t="s">
        <v>822</v>
      </c>
    </row>
    <row r="98" spans="1:9" s="119" customFormat="1" ht="37.5" customHeight="1">
      <c r="A98" s="115" t="s">
        <v>722</v>
      </c>
      <c r="B98" s="116" t="s">
        <v>317</v>
      </c>
      <c r="C98" s="117" t="s">
        <v>28</v>
      </c>
      <c r="D98" s="118">
        <v>1</v>
      </c>
      <c r="E98" s="176"/>
      <c r="F98" s="177"/>
      <c r="G98" s="172">
        <f t="shared" si="2"/>
        <v>0</v>
      </c>
      <c r="H98" s="195">
        <f t="shared" si="3"/>
        <v>0</v>
      </c>
      <c r="I98" s="120" t="s">
        <v>823</v>
      </c>
    </row>
    <row r="99" spans="1:9" s="119" customFormat="1" ht="24.75" customHeight="1">
      <c r="A99" s="115" t="s">
        <v>723</v>
      </c>
      <c r="B99" s="116" t="s">
        <v>318</v>
      </c>
      <c r="C99" s="117" t="s">
        <v>0</v>
      </c>
      <c r="D99" s="118">
        <v>12</v>
      </c>
      <c r="E99" s="176"/>
      <c r="F99" s="177"/>
      <c r="G99" s="172">
        <f t="shared" si="2"/>
        <v>0</v>
      </c>
      <c r="H99" s="195">
        <f t="shared" si="3"/>
        <v>0</v>
      </c>
      <c r="I99" s="120" t="s">
        <v>824</v>
      </c>
    </row>
    <row r="100" spans="1:9" s="114" customFormat="1" ht="24.75" customHeight="1">
      <c r="A100" s="122">
        <v>1008</v>
      </c>
      <c r="B100" s="57" t="s">
        <v>162</v>
      </c>
      <c r="C100" s="109"/>
      <c r="D100" s="112"/>
      <c r="E100" s="269"/>
      <c r="F100" s="172"/>
      <c r="G100" s="172">
        <f t="shared" si="2"/>
        <v>0</v>
      </c>
      <c r="H100" s="195">
        <f t="shared" si="3"/>
        <v>0</v>
      </c>
      <c r="I100" s="120"/>
    </row>
    <row r="101" spans="1:9" s="114" customFormat="1" ht="24.75" customHeight="1">
      <c r="A101" s="115" t="s">
        <v>724</v>
      </c>
      <c r="B101" s="116" t="s">
        <v>163</v>
      </c>
      <c r="C101" s="117" t="s">
        <v>0</v>
      </c>
      <c r="D101" s="118">
        <v>2</v>
      </c>
      <c r="E101" s="193"/>
      <c r="F101" s="177"/>
      <c r="G101" s="172">
        <f t="shared" si="2"/>
        <v>0</v>
      </c>
      <c r="H101" s="195">
        <f t="shared" si="3"/>
        <v>0</v>
      </c>
      <c r="I101" s="120"/>
    </row>
    <row r="102" spans="1:9" s="114" customFormat="1" ht="24.75" customHeight="1">
      <c r="A102" s="115" t="s">
        <v>725</v>
      </c>
      <c r="B102" s="116" t="s">
        <v>465</v>
      </c>
      <c r="C102" s="117" t="s">
        <v>0</v>
      </c>
      <c r="D102" s="118">
        <v>1</v>
      </c>
      <c r="E102" s="269">
        <v>1000000</v>
      </c>
      <c r="F102" s="172"/>
      <c r="G102" s="172">
        <f t="shared" si="2"/>
        <v>1000000</v>
      </c>
      <c r="H102" s="195">
        <f t="shared" si="3"/>
        <v>1000000</v>
      </c>
      <c r="I102" s="120" t="s">
        <v>825</v>
      </c>
    </row>
    <row r="103" spans="1:9" s="114" customFormat="1" ht="24.75" customHeight="1">
      <c r="A103" s="115" t="s">
        <v>726</v>
      </c>
      <c r="B103" s="116" t="s">
        <v>322</v>
      </c>
      <c r="C103" s="117" t="s">
        <v>249</v>
      </c>
      <c r="D103" s="118">
        <v>6</v>
      </c>
      <c r="E103" s="193"/>
      <c r="F103" s="177"/>
      <c r="G103" s="172">
        <f t="shared" si="2"/>
        <v>0</v>
      </c>
      <c r="H103" s="195">
        <f t="shared" si="3"/>
        <v>0</v>
      </c>
      <c r="I103" s="120"/>
    </row>
    <row r="104" spans="1:9" s="114" customFormat="1" ht="24.75" customHeight="1">
      <c r="A104" s="115" t="s">
        <v>727</v>
      </c>
      <c r="B104" s="116" t="s">
        <v>323</v>
      </c>
      <c r="C104" s="117" t="s">
        <v>48</v>
      </c>
      <c r="D104" s="118">
        <v>70</v>
      </c>
      <c r="E104" s="193"/>
      <c r="F104" s="177"/>
      <c r="G104" s="172">
        <f t="shared" si="2"/>
        <v>0</v>
      </c>
      <c r="H104" s="195">
        <f t="shared" si="3"/>
        <v>0</v>
      </c>
      <c r="I104" s="120"/>
    </row>
    <row r="105" spans="1:9" s="114" customFormat="1" ht="24.75" customHeight="1">
      <c r="A105" s="115" t="s">
        <v>728</v>
      </c>
      <c r="B105" s="116" t="s">
        <v>164</v>
      </c>
      <c r="C105" s="117" t="s">
        <v>1</v>
      </c>
      <c r="D105" s="118">
        <v>1</v>
      </c>
      <c r="E105" s="176"/>
      <c r="F105" s="177"/>
      <c r="G105" s="172">
        <f t="shared" si="2"/>
        <v>0</v>
      </c>
      <c r="H105" s="195">
        <f t="shared" si="3"/>
        <v>0</v>
      </c>
      <c r="I105" s="120"/>
    </row>
    <row r="106" spans="1:9" s="114" customFormat="1" ht="24.75" customHeight="1">
      <c r="A106" s="115" t="s">
        <v>729</v>
      </c>
      <c r="B106" s="116" t="s">
        <v>165</v>
      </c>
      <c r="C106" s="117" t="s">
        <v>1</v>
      </c>
      <c r="D106" s="118">
        <v>11</v>
      </c>
      <c r="E106" s="176"/>
      <c r="F106" s="177"/>
      <c r="G106" s="172">
        <f t="shared" si="2"/>
        <v>0</v>
      </c>
      <c r="H106" s="195">
        <f t="shared" si="3"/>
        <v>0</v>
      </c>
      <c r="I106" s="120"/>
    </row>
    <row r="107" spans="1:9" s="114" customFormat="1" ht="24.75" customHeight="1">
      <c r="A107" s="115" t="s">
        <v>730</v>
      </c>
      <c r="B107" s="116" t="s">
        <v>166</v>
      </c>
      <c r="C107" s="117" t="s">
        <v>1</v>
      </c>
      <c r="D107" s="118">
        <v>1</v>
      </c>
      <c r="E107" s="176"/>
      <c r="F107" s="177"/>
      <c r="G107" s="172">
        <f t="shared" si="2"/>
        <v>0</v>
      </c>
      <c r="H107" s="195">
        <f t="shared" si="3"/>
        <v>0</v>
      </c>
      <c r="I107" s="120"/>
    </row>
    <row r="108" spans="1:9" s="114" customFormat="1" ht="24.75" customHeight="1">
      <c r="A108" s="115" t="s">
        <v>731</v>
      </c>
      <c r="B108" s="116" t="s">
        <v>167</v>
      </c>
      <c r="C108" s="117" t="s">
        <v>1</v>
      </c>
      <c r="D108" s="118">
        <v>1</v>
      </c>
      <c r="E108" s="176"/>
      <c r="F108" s="177"/>
      <c r="G108" s="172">
        <f t="shared" si="2"/>
        <v>0</v>
      </c>
      <c r="H108" s="195">
        <f t="shared" si="3"/>
        <v>0</v>
      </c>
      <c r="I108" s="120"/>
    </row>
    <row r="109" spans="1:9" s="114" customFormat="1" ht="24.75" customHeight="1">
      <c r="A109" s="115" t="s">
        <v>732</v>
      </c>
      <c r="B109" s="116" t="s">
        <v>168</v>
      </c>
      <c r="C109" s="117" t="s">
        <v>0</v>
      </c>
      <c r="D109" s="118">
        <v>11</v>
      </c>
      <c r="E109" s="176"/>
      <c r="F109" s="177"/>
      <c r="G109" s="172">
        <f t="shared" si="2"/>
        <v>0</v>
      </c>
      <c r="H109" s="195">
        <f t="shared" si="3"/>
        <v>0</v>
      </c>
      <c r="I109" s="120"/>
    </row>
    <row r="110" spans="1:9" s="114" customFormat="1" ht="24.75" customHeight="1">
      <c r="A110" s="115" t="s">
        <v>733</v>
      </c>
      <c r="B110" s="116" t="s">
        <v>169</v>
      </c>
      <c r="C110" s="117" t="s">
        <v>1</v>
      </c>
      <c r="D110" s="118">
        <v>1</v>
      </c>
      <c r="E110" s="176"/>
      <c r="F110" s="177"/>
      <c r="G110" s="172">
        <f t="shared" si="2"/>
        <v>0</v>
      </c>
      <c r="H110" s="195">
        <f t="shared" si="3"/>
        <v>0</v>
      </c>
      <c r="I110" s="120"/>
    </row>
    <row r="111" spans="1:9" s="114" customFormat="1" ht="24.75" customHeight="1">
      <c r="A111" s="115" t="s">
        <v>734</v>
      </c>
      <c r="B111" s="116" t="s">
        <v>170</v>
      </c>
      <c r="C111" s="117" t="s">
        <v>1</v>
      </c>
      <c r="D111" s="118">
        <v>22</v>
      </c>
      <c r="E111" s="176"/>
      <c r="F111" s="177"/>
      <c r="G111" s="172">
        <f t="shared" si="2"/>
        <v>0</v>
      </c>
      <c r="H111" s="195">
        <f t="shared" si="3"/>
        <v>0</v>
      </c>
      <c r="I111" s="120" t="s">
        <v>826</v>
      </c>
    </row>
    <row r="112" spans="1:9" s="114" customFormat="1" ht="24.75" customHeight="1">
      <c r="A112" s="122">
        <v>1009</v>
      </c>
      <c r="B112" s="57" t="s">
        <v>171</v>
      </c>
      <c r="C112" s="109"/>
      <c r="D112" s="112"/>
      <c r="E112" s="269"/>
      <c r="F112" s="172"/>
      <c r="G112" s="172">
        <f t="shared" si="2"/>
        <v>0</v>
      </c>
      <c r="H112" s="195">
        <f t="shared" si="3"/>
        <v>0</v>
      </c>
      <c r="I112" s="120"/>
    </row>
    <row r="113" spans="1:9" s="119" customFormat="1" ht="24.75" customHeight="1">
      <c r="A113" s="115" t="s">
        <v>735</v>
      </c>
      <c r="B113" s="116" t="s">
        <v>306</v>
      </c>
      <c r="C113" s="117" t="s">
        <v>1</v>
      </c>
      <c r="D113" s="118">
        <v>2</v>
      </c>
      <c r="E113" s="176"/>
      <c r="F113" s="177"/>
      <c r="G113" s="172">
        <f t="shared" si="2"/>
        <v>0</v>
      </c>
      <c r="H113" s="195">
        <f t="shared" si="3"/>
        <v>0</v>
      </c>
      <c r="I113" s="120" t="s">
        <v>802</v>
      </c>
    </row>
    <row r="114" spans="1:9" s="114" customFormat="1" ht="24.75" customHeight="1">
      <c r="A114" s="115" t="s">
        <v>736</v>
      </c>
      <c r="B114" s="116" t="s">
        <v>307</v>
      </c>
      <c r="C114" s="117" t="s">
        <v>270</v>
      </c>
      <c r="D114" s="118">
        <v>8</v>
      </c>
      <c r="E114" s="176"/>
      <c r="F114" s="177"/>
      <c r="G114" s="172">
        <f t="shared" si="2"/>
        <v>0</v>
      </c>
      <c r="H114" s="195">
        <f t="shared" si="3"/>
        <v>0</v>
      </c>
      <c r="I114" s="120"/>
    </row>
    <row r="115" spans="1:9" s="114" customFormat="1" ht="24.75" customHeight="1">
      <c r="A115" s="115" t="s">
        <v>737</v>
      </c>
      <c r="B115" s="116" t="s">
        <v>308</v>
      </c>
      <c r="C115" s="117" t="s">
        <v>270</v>
      </c>
      <c r="D115" s="118">
        <v>36</v>
      </c>
      <c r="E115" s="176"/>
      <c r="F115" s="177"/>
      <c r="G115" s="172">
        <f t="shared" si="2"/>
        <v>0</v>
      </c>
      <c r="H115" s="195">
        <f t="shared" si="3"/>
        <v>0</v>
      </c>
      <c r="I115" s="120"/>
    </row>
    <row r="116" spans="1:9" s="114" customFormat="1" ht="24.75" customHeight="1">
      <c r="A116" s="115" t="s">
        <v>738</v>
      </c>
      <c r="B116" s="116" t="s">
        <v>309</v>
      </c>
      <c r="C116" s="117" t="s">
        <v>747</v>
      </c>
      <c r="D116" s="118">
        <v>840</v>
      </c>
      <c r="E116" s="176"/>
      <c r="F116" s="177"/>
      <c r="G116" s="172">
        <f t="shared" si="2"/>
        <v>0</v>
      </c>
      <c r="H116" s="195">
        <f>IF(ISERROR(D116*G116),0,ROUND(D116*G116,0))</f>
        <v>0</v>
      </c>
      <c r="I116" s="120"/>
    </row>
    <row r="117" spans="1:9" s="114" customFormat="1" ht="24.75" customHeight="1">
      <c r="A117" s="115" t="s">
        <v>739</v>
      </c>
      <c r="B117" s="116" t="s">
        <v>310</v>
      </c>
      <c r="C117" s="117" t="s">
        <v>747</v>
      </c>
      <c r="D117" s="118">
        <v>2350</v>
      </c>
      <c r="E117" s="176"/>
      <c r="F117" s="177"/>
      <c r="G117" s="172">
        <f>ROUND(E117+F117,2)</f>
        <v>0</v>
      </c>
      <c r="H117" s="195">
        <f t="shared" si="3"/>
        <v>0</v>
      </c>
      <c r="I117" s="120"/>
    </row>
    <row r="118" spans="1:9" s="114" customFormat="1" ht="24.75" customHeight="1">
      <c r="A118" s="115" t="s">
        <v>740</v>
      </c>
      <c r="B118" s="116" t="s">
        <v>311</v>
      </c>
      <c r="C118" s="117" t="s">
        <v>747</v>
      </c>
      <c r="D118" s="118">
        <v>600</v>
      </c>
      <c r="E118" s="176"/>
      <c r="F118" s="177"/>
      <c r="G118" s="172">
        <f t="shared" si="2"/>
        <v>0</v>
      </c>
      <c r="H118" s="195">
        <f t="shared" si="3"/>
        <v>0</v>
      </c>
      <c r="I118" s="120"/>
    </row>
    <row r="119" spans="1:9" s="114" customFormat="1" ht="24.75" customHeight="1">
      <c r="A119" s="115" t="s">
        <v>741</v>
      </c>
      <c r="B119" s="116" t="s">
        <v>312</v>
      </c>
      <c r="C119" s="117" t="s">
        <v>747</v>
      </c>
      <c r="D119" s="118">
        <v>700</v>
      </c>
      <c r="E119" s="176"/>
      <c r="F119" s="177"/>
      <c r="G119" s="172">
        <f t="shared" si="2"/>
        <v>0</v>
      </c>
      <c r="H119" s="195">
        <f t="shared" si="3"/>
        <v>0</v>
      </c>
      <c r="I119" s="120"/>
    </row>
    <row r="120" spans="1:9" s="114" customFormat="1" ht="24.75" customHeight="1">
      <c r="A120" s="115" t="s">
        <v>742</v>
      </c>
      <c r="B120" s="116" t="s">
        <v>313</v>
      </c>
      <c r="C120" s="117" t="s">
        <v>747</v>
      </c>
      <c r="D120" s="118">
        <v>40</v>
      </c>
      <c r="E120" s="176"/>
      <c r="F120" s="177"/>
      <c r="G120" s="172">
        <f t="shared" si="2"/>
        <v>0</v>
      </c>
      <c r="H120" s="195">
        <f t="shared" si="3"/>
        <v>0</v>
      </c>
      <c r="I120" s="120"/>
    </row>
    <row r="121" spans="1:9" s="114" customFormat="1" ht="24.75" customHeight="1">
      <c r="A121" s="115" t="s">
        <v>743</v>
      </c>
      <c r="B121" s="116" t="s">
        <v>314</v>
      </c>
      <c r="C121" s="117" t="s">
        <v>747</v>
      </c>
      <c r="D121" s="118">
        <v>700</v>
      </c>
      <c r="E121" s="176"/>
      <c r="F121" s="177"/>
      <c r="G121" s="172">
        <f t="shared" si="2"/>
        <v>0</v>
      </c>
      <c r="H121" s="195">
        <f t="shared" si="3"/>
        <v>0</v>
      </c>
      <c r="I121" s="123"/>
    </row>
    <row r="122" spans="1:9" s="30" customFormat="1" ht="24.75" customHeight="1" thickBot="1">
      <c r="A122" s="318" t="s">
        <v>172</v>
      </c>
      <c r="B122" s="319"/>
      <c r="C122" s="319"/>
      <c r="D122" s="319"/>
      <c r="E122" s="336">
        <f>SUM(H7:H121)</f>
        <v>3440000</v>
      </c>
      <c r="F122" s="337"/>
      <c r="G122" s="337"/>
      <c r="H122" s="337"/>
      <c r="I122" s="196"/>
    </row>
    <row r="123" spans="1:256" ht="30" customHeight="1">
      <c r="A123" s="312" t="s">
        <v>831</v>
      </c>
      <c r="B123" s="313"/>
      <c r="C123" s="313"/>
      <c r="D123" s="313"/>
      <c r="E123" s="313"/>
      <c r="F123" s="313"/>
      <c r="G123" s="313"/>
      <c r="H123" s="313"/>
      <c r="I123" s="313"/>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168"/>
      <c r="BE123" s="168"/>
      <c r="BF123" s="168"/>
      <c r="BG123" s="168"/>
      <c r="BH123" s="168"/>
      <c r="BI123" s="168"/>
      <c r="BJ123" s="168"/>
      <c r="BK123" s="168"/>
      <c r="BL123" s="168"/>
      <c r="BM123" s="168"/>
      <c r="BN123" s="168"/>
      <c r="BO123" s="168"/>
      <c r="BP123" s="168"/>
      <c r="BQ123" s="168"/>
      <c r="BR123" s="168"/>
      <c r="BS123" s="168"/>
      <c r="BT123" s="168"/>
      <c r="BU123" s="168"/>
      <c r="BV123" s="168"/>
      <c r="BW123" s="168"/>
      <c r="BX123" s="168"/>
      <c r="BY123" s="168"/>
      <c r="BZ123" s="168"/>
      <c r="CA123" s="168"/>
      <c r="CB123" s="168"/>
      <c r="CC123" s="168"/>
      <c r="CD123" s="168"/>
      <c r="CE123" s="168"/>
      <c r="CF123" s="168"/>
      <c r="CG123" s="168"/>
      <c r="CH123" s="168"/>
      <c r="CI123" s="168"/>
      <c r="CJ123" s="168"/>
      <c r="CK123" s="168"/>
      <c r="CL123" s="168"/>
      <c r="CM123" s="168"/>
      <c r="CN123" s="168"/>
      <c r="CO123" s="168"/>
      <c r="CP123" s="168"/>
      <c r="CQ123" s="168"/>
      <c r="CR123" s="168"/>
      <c r="CS123" s="168"/>
      <c r="CT123" s="168"/>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168"/>
      <c r="FA123" s="168"/>
      <c r="FB123" s="168"/>
      <c r="FC123" s="168"/>
      <c r="FD123" s="168"/>
      <c r="FE123" s="168"/>
      <c r="FF123" s="168"/>
      <c r="FG123" s="168"/>
      <c r="FH123" s="168"/>
      <c r="FI123" s="168"/>
      <c r="FJ123" s="168"/>
      <c r="FK123" s="168"/>
      <c r="FL123" s="168"/>
      <c r="FM123" s="168"/>
      <c r="FN123" s="168"/>
      <c r="FO123" s="168"/>
      <c r="FP123" s="168"/>
      <c r="FQ123" s="168"/>
      <c r="FR123" s="168"/>
      <c r="FS123" s="168"/>
      <c r="FT123" s="168"/>
      <c r="FU123" s="168"/>
      <c r="FV123" s="168"/>
      <c r="FW123" s="168"/>
      <c r="FX123" s="168"/>
      <c r="FY123" s="168"/>
      <c r="FZ123" s="168"/>
      <c r="GA123" s="168"/>
      <c r="GB123" s="168"/>
      <c r="GC123" s="168"/>
      <c r="GD123" s="168"/>
      <c r="GE123" s="168"/>
      <c r="GF123" s="168"/>
      <c r="GG123" s="168"/>
      <c r="GH123" s="168"/>
      <c r="GI123" s="168"/>
      <c r="GJ123" s="168"/>
      <c r="GK123" s="168"/>
      <c r="GL123" s="168"/>
      <c r="GM123" s="168"/>
      <c r="GN123" s="168"/>
      <c r="GO123" s="168"/>
      <c r="GP123" s="168"/>
      <c r="GQ123" s="168"/>
      <c r="GR123" s="168"/>
      <c r="GS123" s="168"/>
      <c r="GT123" s="168"/>
      <c r="GU123" s="168"/>
      <c r="GV123" s="168"/>
      <c r="GW123" s="168"/>
      <c r="GX123" s="168"/>
      <c r="GY123" s="168"/>
      <c r="GZ123" s="168"/>
      <c r="HA123" s="168"/>
      <c r="HB123" s="168"/>
      <c r="HC123" s="168"/>
      <c r="HD123" s="168"/>
      <c r="HE123" s="168"/>
      <c r="HF123" s="168"/>
      <c r="HG123" s="168"/>
      <c r="HH123" s="168"/>
      <c r="HI123" s="168"/>
      <c r="HJ123" s="168"/>
      <c r="HK123" s="168"/>
      <c r="HL123" s="168"/>
      <c r="HM123" s="168"/>
      <c r="HN123" s="168"/>
      <c r="HO123" s="168"/>
      <c r="HP123" s="168"/>
      <c r="HQ123" s="168"/>
      <c r="HR123" s="168"/>
      <c r="HS123" s="168"/>
      <c r="HT123" s="168"/>
      <c r="HU123" s="168"/>
      <c r="HV123" s="168"/>
      <c r="HW123" s="168"/>
      <c r="HX123" s="168"/>
      <c r="HY123" s="168"/>
      <c r="HZ123" s="168"/>
      <c r="IA123" s="168"/>
      <c r="IB123" s="168"/>
      <c r="IC123" s="168"/>
      <c r="ID123" s="168"/>
      <c r="IE123" s="168"/>
      <c r="IF123" s="168"/>
      <c r="IG123" s="168"/>
      <c r="IH123" s="168"/>
      <c r="II123" s="168"/>
      <c r="IJ123" s="168"/>
      <c r="IK123" s="168"/>
      <c r="IL123" s="168"/>
      <c r="IM123" s="168"/>
      <c r="IN123" s="168"/>
      <c r="IO123" s="168"/>
      <c r="IP123" s="168"/>
      <c r="IQ123" s="168"/>
      <c r="IR123" s="168"/>
      <c r="IS123" s="168"/>
      <c r="IT123" s="168"/>
      <c r="IU123" s="168"/>
      <c r="IV123" s="168"/>
    </row>
  </sheetData>
  <sheetProtection password="CF6E" sheet="1" selectLockedCells="1" autoFilter="0"/>
  <protectedRanges>
    <protectedRange sqref="G9 G12:G15 G20:G88 G90:G121" name="区域1_1_1_1_1_1_2_1_1"/>
    <protectedRange sqref="G16" name="区域1_1_1_1_1_1_2_1_1_2"/>
    <protectedRange sqref="G10" name="区域1_1_1_1_1_1_2_1_1_3"/>
    <protectedRange sqref="G88 G90 G81 G67" name="区域1_1_1_1_1_1_2_1_1_4"/>
    <protectedRange sqref="G89" name="区域1_1_1_1_1_1_2_1_1_5"/>
    <protectedRange sqref="G11" name="区域1_1_1_1_1_1_2_1_1_6"/>
    <protectedRange sqref="G17:G19" name="区域1_1_1_1_1_1_2_1_1_1"/>
  </protectedRanges>
  <mergeCells count="14">
    <mergeCell ref="A1:I1"/>
    <mergeCell ref="A4:I4"/>
    <mergeCell ref="A5:A6"/>
    <mergeCell ref="B5:B6"/>
    <mergeCell ref="C5:C6"/>
    <mergeCell ref="D5:D6"/>
    <mergeCell ref="H5:H6"/>
    <mergeCell ref="E5:G5"/>
    <mergeCell ref="A2:I2"/>
    <mergeCell ref="A3:I3"/>
    <mergeCell ref="A123:I123"/>
    <mergeCell ref="E122:H122"/>
    <mergeCell ref="I5:I6"/>
    <mergeCell ref="A122:D122"/>
  </mergeCells>
  <conditionalFormatting sqref="E6:H6 E5 H5">
    <cfRule type="cellIs" priority="1" dxfId="11" operator="equal" stopIfTrue="1">
      <formula>0</formula>
    </cfRule>
  </conditionalFormatting>
  <printOptions horizontalCentered="1"/>
  <pageMargins left="0.2755905511811024" right="0.15748031496062992" top="0.4330708661417323" bottom="0.4330708661417323" header="0.31496062992125984" footer="0.15748031496062992"/>
  <pageSetup horizontalDpi="600" verticalDpi="600" orientation="landscape" paperSize="9" r:id="rId1"/>
  <headerFooter>
    <oddHeader>&amp;R
</oddHeader>
    <oddFooter>&amp;C第 &amp;P 页，共 &amp;N 页</oddFooter>
  </headerFooter>
  <rowBreaks count="1" manualBreakCount="1">
    <brk id="19" max="8" man="1"/>
  </rowBreaks>
</worksheet>
</file>

<file path=xl/worksheets/sheet8.xml><?xml version="1.0" encoding="utf-8"?>
<worksheet xmlns="http://schemas.openxmlformats.org/spreadsheetml/2006/main" xmlns:r="http://schemas.openxmlformats.org/officeDocument/2006/relationships">
  <sheetPr codeName="Sheet8"/>
  <dimension ref="A1:IV16"/>
  <sheetViews>
    <sheetView showZeros="0" zoomScaleSheetLayoutView="100" zoomScalePageLayoutView="0" workbookViewId="0" topLeftCell="A1">
      <pane xSplit="5" ySplit="6" topLeftCell="F7" activePane="bottomRight" state="frozen"/>
      <selection pane="topLeft" activeCell="A1" sqref="A1"/>
      <selection pane="topRight" activeCell="F1" sqref="F1"/>
      <selection pane="bottomLeft" activeCell="A6" sqref="A6"/>
      <selection pane="bottomRight" activeCell="F12" sqref="F12"/>
    </sheetView>
  </sheetViews>
  <sheetFormatPr defaultColWidth="9.140625" defaultRowHeight="15"/>
  <cols>
    <col min="1" max="1" width="9.57421875" style="207" customWidth="1"/>
    <col min="2" max="2" width="30.57421875" style="207" customWidth="1"/>
    <col min="3" max="3" width="4.57421875" style="206" customWidth="1"/>
    <col min="4" max="4" width="8.57421875" style="206" customWidth="1"/>
    <col min="5" max="7" width="8.57421875" style="175" customWidth="1"/>
    <col min="8" max="8" width="10.57421875" style="175" customWidth="1"/>
    <col min="9" max="9" width="47.57421875" style="207" customWidth="1"/>
    <col min="10" max="16384" width="9.00390625" style="206" customWidth="1"/>
  </cols>
  <sheetData>
    <row r="1" spans="1:9" s="7" customFormat="1" ht="33" customHeight="1">
      <c r="A1" s="320" t="s">
        <v>31</v>
      </c>
      <c r="B1" s="320"/>
      <c r="C1" s="320"/>
      <c r="D1" s="320"/>
      <c r="E1" s="320"/>
      <c r="F1" s="320"/>
      <c r="G1" s="320"/>
      <c r="H1" s="320"/>
      <c r="I1" s="320"/>
    </row>
    <row r="2" spans="1:256" s="67" customFormat="1" ht="19.5" customHeight="1">
      <c r="A2" s="314" t="s">
        <v>659</v>
      </c>
      <c r="B2" s="314"/>
      <c r="C2" s="314"/>
      <c r="D2" s="314"/>
      <c r="E2" s="314"/>
      <c r="F2" s="314"/>
      <c r="G2" s="314"/>
      <c r="H2" s="314"/>
      <c r="I2" s="31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56" s="67" customFormat="1" ht="19.5" customHeight="1" thickBot="1">
      <c r="A3" s="315" t="s">
        <v>660</v>
      </c>
      <c r="B3" s="315"/>
      <c r="C3" s="315"/>
      <c r="D3" s="315"/>
      <c r="E3" s="315"/>
      <c r="F3" s="315"/>
      <c r="G3" s="315"/>
      <c r="H3" s="315"/>
      <c r="I3" s="315"/>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c r="IV3" s="168"/>
    </row>
    <row r="4" spans="1:9" s="8" customFormat="1" ht="33" customHeight="1">
      <c r="A4" s="330" t="s">
        <v>59</v>
      </c>
      <c r="B4" s="332"/>
      <c r="C4" s="332"/>
      <c r="D4" s="332"/>
      <c r="E4" s="332"/>
      <c r="F4" s="332"/>
      <c r="G4" s="332"/>
      <c r="H4" s="332"/>
      <c r="I4" s="334"/>
    </row>
    <row r="5" spans="1:9" s="9" customFormat="1" ht="24.75" customHeight="1">
      <c r="A5" s="325" t="s">
        <v>54</v>
      </c>
      <c r="B5" s="304" t="s">
        <v>55</v>
      </c>
      <c r="C5" s="304" t="s">
        <v>56</v>
      </c>
      <c r="D5" s="305" t="s">
        <v>185</v>
      </c>
      <c r="E5" s="326" t="s">
        <v>181</v>
      </c>
      <c r="F5" s="326"/>
      <c r="G5" s="326"/>
      <c r="H5" s="307" t="s">
        <v>186</v>
      </c>
      <c r="I5" s="321" t="s">
        <v>57</v>
      </c>
    </row>
    <row r="6" spans="1:9" s="9" customFormat="1" ht="24.75" customHeight="1">
      <c r="A6" s="325"/>
      <c r="B6" s="304"/>
      <c r="C6" s="304"/>
      <c r="D6" s="306"/>
      <c r="E6" s="169" t="s">
        <v>182</v>
      </c>
      <c r="F6" s="169" t="s">
        <v>183</v>
      </c>
      <c r="G6" s="170" t="s">
        <v>184</v>
      </c>
      <c r="H6" s="308"/>
      <c r="I6" s="321"/>
    </row>
    <row r="7" spans="1:9" s="202" customFormat="1" ht="24" customHeight="1">
      <c r="A7" s="198">
        <v>1100</v>
      </c>
      <c r="B7" s="199" t="s">
        <v>430</v>
      </c>
      <c r="C7" s="255"/>
      <c r="D7" s="200"/>
      <c r="E7" s="171"/>
      <c r="F7" s="172"/>
      <c r="G7" s="171">
        <f>ROUND(E7+F7,2)</f>
        <v>0</v>
      </c>
      <c r="H7" s="201">
        <f>IF(ISERROR(D7*G7),0,ROUND(D7*G7,0))</f>
        <v>0</v>
      </c>
      <c r="I7" s="26"/>
    </row>
    <row r="8" spans="1:9" s="202" customFormat="1" ht="24" customHeight="1">
      <c r="A8" s="198">
        <v>1101</v>
      </c>
      <c r="B8" s="199" t="s">
        <v>431</v>
      </c>
      <c r="C8" s="255"/>
      <c r="D8" s="200"/>
      <c r="E8" s="171"/>
      <c r="F8" s="171"/>
      <c r="G8" s="171">
        <f aca="true" t="shared" si="0" ref="G8:G14">ROUND(E8+F8,2)</f>
        <v>0</v>
      </c>
      <c r="H8" s="201">
        <f aca="true" t="shared" si="1" ref="H8:H14">IF(ISERROR(D8*G8),0,ROUND(D8*G8,0))</f>
        <v>0</v>
      </c>
      <c r="I8" s="26"/>
    </row>
    <row r="9" spans="1:9" s="204" customFormat="1" ht="24" customHeight="1">
      <c r="A9" s="46" t="s">
        <v>552</v>
      </c>
      <c r="B9" s="20" t="s">
        <v>232</v>
      </c>
      <c r="C9" s="235" t="s">
        <v>2</v>
      </c>
      <c r="D9" s="203">
        <v>1</v>
      </c>
      <c r="E9" s="208"/>
      <c r="F9" s="209"/>
      <c r="G9" s="172">
        <f t="shared" si="0"/>
        <v>0</v>
      </c>
      <c r="H9" s="195">
        <f t="shared" si="1"/>
        <v>0</v>
      </c>
      <c r="I9" s="27" t="s">
        <v>420</v>
      </c>
    </row>
    <row r="10" spans="1:9" s="204" customFormat="1" ht="24" customHeight="1">
      <c r="A10" s="198">
        <v>1102</v>
      </c>
      <c r="B10" s="199" t="s">
        <v>53</v>
      </c>
      <c r="C10" s="255"/>
      <c r="D10" s="200"/>
      <c r="E10" s="272"/>
      <c r="F10" s="273"/>
      <c r="G10" s="172">
        <f t="shared" si="0"/>
        <v>0</v>
      </c>
      <c r="H10" s="195">
        <f t="shared" si="1"/>
        <v>0</v>
      </c>
      <c r="I10" s="27"/>
    </row>
    <row r="11" spans="1:9" s="204" customFormat="1" ht="24" customHeight="1">
      <c r="A11" s="46" t="s">
        <v>744</v>
      </c>
      <c r="B11" s="20" t="s">
        <v>233</v>
      </c>
      <c r="C11" s="235" t="s">
        <v>93</v>
      </c>
      <c r="D11" s="203">
        <v>4</v>
      </c>
      <c r="E11" s="208"/>
      <c r="F11" s="209"/>
      <c r="G11" s="172">
        <f t="shared" si="0"/>
        <v>0</v>
      </c>
      <c r="H11" s="195">
        <f t="shared" si="1"/>
        <v>0</v>
      </c>
      <c r="I11" s="27" t="s">
        <v>748</v>
      </c>
    </row>
    <row r="12" spans="1:9" s="204" customFormat="1" ht="24" customHeight="1">
      <c r="A12" s="46" t="s">
        <v>745</v>
      </c>
      <c r="B12" s="20" t="s">
        <v>234</v>
      </c>
      <c r="C12" s="235" t="s">
        <v>30</v>
      </c>
      <c r="D12" s="203">
        <v>1</v>
      </c>
      <c r="E12" s="208"/>
      <c r="F12" s="209"/>
      <c r="G12" s="172">
        <f t="shared" si="0"/>
        <v>0</v>
      </c>
      <c r="H12" s="195">
        <f t="shared" si="1"/>
        <v>0</v>
      </c>
      <c r="I12" s="27" t="s">
        <v>235</v>
      </c>
    </row>
    <row r="13" spans="1:9" s="205" customFormat="1" ht="24" customHeight="1">
      <c r="A13" s="198">
        <v>1103</v>
      </c>
      <c r="B13" s="199" t="s">
        <v>432</v>
      </c>
      <c r="C13" s="255"/>
      <c r="D13" s="200"/>
      <c r="E13" s="272"/>
      <c r="F13" s="273"/>
      <c r="G13" s="172">
        <f t="shared" si="0"/>
        <v>0</v>
      </c>
      <c r="H13" s="195">
        <f t="shared" si="1"/>
        <v>0</v>
      </c>
      <c r="I13" s="27"/>
    </row>
    <row r="14" spans="1:9" s="204" customFormat="1" ht="24" customHeight="1">
      <c r="A14" s="46" t="s">
        <v>523</v>
      </c>
      <c r="B14" s="20" t="s">
        <v>433</v>
      </c>
      <c r="C14" s="235" t="s">
        <v>30</v>
      </c>
      <c r="D14" s="203">
        <v>1</v>
      </c>
      <c r="E14" s="208"/>
      <c r="F14" s="209"/>
      <c r="G14" s="172">
        <f t="shared" si="0"/>
        <v>0</v>
      </c>
      <c r="H14" s="195">
        <f t="shared" si="1"/>
        <v>0</v>
      </c>
      <c r="I14" s="27"/>
    </row>
    <row r="15" spans="1:9" s="204" customFormat="1" ht="24.75" customHeight="1" thickBot="1">
      <c r="A15" s="318" t="s">
        <v>98</v>
      </c>
      <c r="B15" s="319"/>
      <c r="C15" s="319"/>
      <c r="D15" s="319"/>
      <c r="E15" s="327">
        <f>SUM(H7:H14)</f>
        <v>0</v>
      </c>
      <c r="F15" s="327"/>
      <c r="G15" s="327"/>
      <c r="H15" s="327"/>
      <c r="I15" s="174"/>
    </row>
    <row r="16" spans="1:256" ht="30" customHeight="1">
      <c r="A16" s="313" t="s">
        <v>587</v>
      </c>
      <c r="B16" s="313"/>
      <c r="C16" s="313"/>
      <c r="D16" s="313"/>
      <c r="E16" s="313"/>
      <c r="F16" s="313"/>
      <c r="G16" s="313"/>
      <c r="H16" s="313"/>
      <c r="I16" s="313"/>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68"/>
      <c r="IH16" s="168"/>
      <c r="II16" s="168"/>
      <c r="IJ16" s="168"/>
      <c r="IK16" s="168"/>
      <c r="IL16" s="168"/>
      <c r="IM16" s="168"/>
      <c r="IN16" s="168"/>
      <c r="IO16" s="168"/>
      <c r="IP16" s="168"/>
      <c r="IQ16" s="168"/>
      <c r="IR16" s="168"/>
      <c r="IS16" s="168"/>
      <c r="IT16" s="168"/>
      <c r="IU16" s="168"/>
      <c r="IV16" s="168"/>
    </row>
  </sheetData>
  <sheetProtection password="CF6E" sheet="1" selectLockedCells="1" autoFilter="0"/>
  <protectedRanges>
    <protectedRange sqref="G10:G14" name="区域1_1_1_1_1_1_2_1_1"/>
    <protectedRange sqref="G9" name="区域1_1_1_1_1_1_2_1_1_1"/>
  </protectedRanges>
  <mergeCells count="14">
    <mergeCell ref="A1:I1"/>
    <mergeCell ref="A4:I4"/>
    <mergeCell ref="A5:A6"/>
    <mergeCell ref="B5:B6"/>
    <mergeCell ref="C5:C6"/>
    <mergeCell ref="D5:D6"/>
    <mergeCell ref="I5:I6"/>
    <mergeCell ref="H5:H6"/>
    <mergeCell ref="E5:G5"/>
    <mergeCell ref="A2:I2"/>
    <mergeCell ref="A3:I3"/>
    <mergeCell ref="A16:I16"/>
    <mergeCell ref="E15:H15"/>
    <mergeCell ref="A15:D15"/>
  </mergeCells>
  <conditionalFormatting sqref="E6:H6 E5 H5">
    <cfRule type="cellIs" priority="1" dxfId="11" operator="equal" stopIfTrue="1">
      <formula>0</formula>
    </cfRule>
  </conditionalFormatting>
  <printOptions horizontalCentered="1"/>
  <pageMargins left="0.4724409448818898" right="0.35433070866141736" top="0.4724409448818898" bottom="0.6692913385826772" header="0.31496062992125984" footer="0.31496062992125984"/>
  <pageSetup horizontalDpi="600" verticalDpi="600" orientation="landscape" paperSize="9" scale="98" r:id="rId1"/>
  <headerFooter>
    <oddHeader xml:space="preserve">&amp;R
       </oddHeader>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9"/>
  <dimension ref="A1:IV177"/>
  <sheetViews>
    <sheetView showZeros="0" zoomScaleSheetLayoutView="100" workbookViewId="0" topLeftCell="A13">
      <selection activeCell="F22" sqref="F22:F25"/>
    </sheetView>
  </sheetViews>
  <sheetFormatPr defaultColWidth="9.140625" defaultRowHeight="15"/>
  <cols>
    <col min="1" max="1" width="10.421875" style="22" customWidth="1"/>
    <col min="2" max="2" width="29.140625" style="22" customWidth="1"/>
    <col min="3" max="3" width="9.8515625" style="22" customWidth="1"/>
    <col min="4" max="6" width="12.7109375" style="22" customWidth="1"/>
    <col min="7" max="16384" width="9.140625" style="22" customWidth="1"/>
  </cols>
  <sheetData>
    <row r="1" spans="1:6" s="7" customFormat="1" ht="33" customHeight="1">
      <c r="A1" s="348" t="s">
        <v>588</v>
      </c>
      <c r="B1" s="348"/>
      <c r="C1" s="348"/>
      <c r="D1" s="348"/>
      <c r="E1" s="348"/>
      <c r="F1" s="348"/>
    </row>
    <row r="2" spans="1:256" s="67" customFormat="1" ht="19.5" customHeight="1">
      <c r="A2" s="351" t="s">
        <v>652</v>
      </c>
      <c r="B2" s="351"/>
      <c r="C2" s="351"/>
      <c r="D2" s="351"/>
      <c r="E2" s="351"/>
      <c r="F2" s="35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pans="1:256" s="67" customFormat="1" ht="19.5" customHeight="1" thickBot="1">
      <c r="A3" s="288" t="s">
        <v>594</v>
      </c>
      <c r="B3" s="288"/>
      <c r="C3" s="288"/>
      <c r="D3" s="288"/>
      <c r="E3" s="288"/>
      <c r="F3" s="288"/>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6" s="213" customFormat="1" ht="33" customHeight="1">
      <c r="A4" s="210" t="s">
        <v>589</v>
      </c>
      <c r="B4" s="211" t="s">
        <v>590</v>
      </c>
      <c r="C4" s="211" t="s">
        <v>13</v>
      </c>
      <c r="D4" s="211" t="s">
        <v>187</v>
      </c>
      <c r="E4" s="211" t="s">
        <v>188</v>
      </c>
      <c r="F4" s="212" t="s">
        <v>189</v>
      </c>
    </row>
    <row r="5" spans="1:6" s="213" customFormat="1" ht="24" customHeight="1">
      <c r="A5" s="62">
        <v>1</v>
      </c>
      <c r="B5" s="39" t="s">
        <v>190</v>
      </c>
      <c r="C5" s="41"/>
      <c r="D5" s="41"/>
      <c r="E5" s="41"/>
      <c r="F5" s="214"/>
    </row>
    <row r="6" spans="1:6" s="19" customFormat="1" ht="24" customHeight="1">
      <c r="A6" s="50" t="s">
        <v>32</v>
      </c>
      <c r="B6" s="3" t="s">
        <v>33</v>
      </c>
      <c r="C6" s="41" t="s">
        <v>34</v>
      </c>
      <c r="D6" s="53">
        <v>50</v>
      </c>
      <c r="E6" s="54"/>
      <c r="F6" s="51">
        <f>ROUND(D6*E6,0)</f>
        <v>0</v>
      </c>
    </row>
    <row r="7" spans="1:6" s="19" customFormat="1" ht="24" customHeight="1">
      <c r="A7" s="50" t="s">
        <v>35</v>
      </c>
      <c r="B7" s="3" t="s">
        <v>36</v>
      </c>
      <c r="C7" s="41" t="s">
        <v>34</v>
      </c>
      <c r="D7" s="53">
        <v>50</v>
      </c>
      <c r="E7" s="54"/>
      <c r="F7" s="51">
        <f aca="true" t="shared" si="0" ref="F7:F25">ROUND(D7*E7,0)</f>
        <v>0</v>
      </c>
    </row>
    <row r="8" spans="1:6" s="215" customFormat="1" ht="24" customHeight="1">
      <c r="A8" s="96"/>
      <c r="B8" s="97" t="s">
        <v>596</v>
      </c>
      <c r="C8" s="97"/>
      <c r="D8" s="97"/>
      <c r="E8" s="97"/>
      <c r="F8" s="98">
        <f>SUM(F6:F7)</f>
        <v>0</v>
      </c>
    </row>
    <row r="9" spans="1:6" s="19" customFormat="1" ht="24" customHeight="1">
      <c r="A9" s="216">
        <v>2</v>
      </c>
      <c r="B9" s="217" t="s">
        <v>191</v>
      </c>
      <c r="C9" s="41"/>
      <c r="D9" s="53"/>
      <c r="E9" s="53"/>
      <c r="F9" s="51">
        <f t="shared" si="0"/>
        <v>0</v>
      </c>
    </row>
    <row r="10" spans="1:6" s="19" customFormat="1" ht="24" customHeight="1">
      <c r="A10" s="218" t="s">
        <v>37</v>
      </c>
      <c r="B10" s="3" t="s">
        <v>192</v>
      </c>
      <c r="C10" s="41"/>
      <c r="D10" s="53"/>
      <c r="E10" s="274"/>
      <c r="F10" s="51">
        <f t="shared" si="0"/>
        <v>0</v>
      </c>
    </row>
    <row r="11" spans="1:6" s="19" customFormat="1" ht="24" customHeight="1">
      <c r="A11" s="218">
        <v>-1</v>
      </c>
      <c r="B11" s="3" t="s">
        <v>193</v>
      </c>
      <c r="C11" s="41" t="s">
        <v>194</v>
      </c>
      <c r="D11" s="53">
        <v>5</v>
      </c>
      <c r="E11" s="55"/>
      <c r="F11" s="51">
        <f t="shared" si="0"/>
        <v>0</v>
      </c>
    </row>
    <row r="12" spans="1:6" s="19" customFormat="1" ht="24" customHeight="1">
      <c r="A12" s="218">
        <v>-2</v>
      </c>
      <c r="B12" s="3" t="s">
        <v>195</v>
      </c>
      <c r="C12" s="41" t="s">
        <v>194</v>
      </c>
      <c r="D12" s="53">
        <v>5</v>
      </c>
      <c r="E12" s="55"/>
      <c r="F12" s="51">
        <f t="shared" si="0"/>
        <v>0</v>
      </c>
    </row>
    <row r="13" spans="1:6" s="19" customFormat="1" ht="24" customHeight="1">
      <c r="A13" s="218" t="s">
        <v>38</v>
      </c>
      <c r="B13" s="3" t="s">
        <v>196</v>
      </c>
      <c r="C13" s="41"/>
      <c r="D13" s="53"/>
      <c r="E13" s="275"/>
      <c r="F13" s="51">
        <f t="shared" si="0"/>
        <v>0</v>
      </c>
    </row>
    <row r="14" spans="1:6" s="19" customFormat="1" ht="24" customHeight="1">
      <c r="A14" s="218">
        <v>-1</v>
      </c>
      <c r="B14" s="3" t="s">
        <v>197</v>
      </c>
      <c r="C14" s="41" t="s">
        <v>194</v>
      </c>
      <c r="D14" s="53">
        <v>5</v>
      </c>
      <c r="E14" s="227"/>
      <c r="F14" s="51">
        <f t="shared" si="0"/>
        <v>0</v>
      </c>
    </row>
    <row r="15" spans="1:6" s="19" customFormat="1" ht="24" customHeight="1">
      <c r="A15" s="218">
        <v>-2</v>
      </c>
      <c r="B15" s="3" t="s">
        <v>198</v>
      </c>
      <c r="C15" s="41" t="s">
        <v>194</v>
      </c>
      <c r="D15" s="53">
        <v>5</v>
      </c>
      <c r="E15" s="227"/>
      <c r="F15" s="51">
        <f t="shared" si="0"/>
        <v>0</v>
      </c>
    </row>
    <row r="16" spans="1:6" s="19" customFormat="1" ht="24" customHeight="1">
      <c r="A16" s="219">
        <v>206</v>
      </c>
      <c r="B16" s="220" t="s">
        <v>591</v>
      </c>
      <c r="C16" s="41" t="s">
        <v>199</v>
      </c>
      <c r="D16" s="221">
        <v>5</v>
      </c>
      <c r="E16" s="55"/>
      <c r="F16" s="51">
        <f t="shared" si="0"/>
        <v>0</v>
      </c>
    </row>
    <row r="17" spans="1:6" s="19" customFormat="1" ht="24" customHeight="1">
      <c r="A17" s="218">
        <v>209</v>
      </c>
      <c r="B17" s="3" t="s">
        <v>200</v>
      </c>
      <c r="C17" s="41" t="s">
        <v>199</v>
      </c>
      <c r="D17" s="53">
        <v>20</v>
      </c>
      <c r="E17" s="228"/>
      <c r="F17" s="51">
        <f t="shared" si="0"/>
        <v>0</v>
      </c>
    </row>
    <row r="18" spans="1:6" s="19" customFormat="1" ht="24" customHeight="1">
      <c r="A18" s="218">
        <v>210</v>
      </c>
      <c r="B18" s="3" t="s">
        <v>201</v>
      </c>
      <c r="C18" s="41" t="s">
        <v>199</v>
      </c>
      <c r="D18" s="53">
        <v>20</v>
      </c>
      <c r="E18" s="228"/>
      <c r="F18" s="51">
        <f t="shared" si="0"/>
        <v>0</v>
      </c>
    </row>
    <row r="19" spans="1:6" s="19" customFormat="1" ht="24" customHeight="1">
      <c r="A19" s="218">
        <v>213</v>
      </c>
      <c r="B19" s="3" t="s">
        <v>84</v>
      </c>
      <c r="C19" s="41" t="s">
        <v>199</v>
      </c>
      <c r="D19" s="53">
        <v>30</v>
      </c>
      <c r="E19" s="56"/>
      <c r="F19" s="51">
        <f t="shared" si="0"/>
        <v>0</v>
      </c>
    </row>
    <row r="20" spans="1:6" s="215" customFormat="1" ht="24" customHeight="1">
      <c r="A20" s="96"/>
      <c r="B20" s="97" t="s">
        <v>597</v>
      </c>
      <c r="C20" s="97"/>
      <c r="D20" s="97"/>
      <c r="E20" s="97"/>
      <c r="F20" s="98">
        <f>SUM(F10:F19)</f>
        <v>0</v>
      </c>
    </row>
    <row r="21" spans="1:6" s="19" customFormat="1" ht="24" customHeight="1">
      <c r="A21" s="222">
        <v>3</v>
      </c>
      <c r="B21" s="223" t="s">
        <v>202</v>
      </c>
      <c r="C21" s="41"/>
      <c r="D21" s="2"/>
      <c r="E21" s="276"/>
      <c r="F21" s="51">
        <f t="shared" si="0"/>
        <v>0</v>
      </c>
    </row>
    <row r="22" spans="1:6" s="19" customFormat="1" ht="24" customHeight="1">
      <c r="A22" s="224">
        <v>303</v>
      </c>
      <c r="B22" s="4" t="s">
        <v>203</v>
      </c>
      <c r="C22" s="41"/>
      <c r="D22" s="2"/>
      <c r="E22" s="41"/>
      <c r="F22" s="51">
        <f t="shared" si="0"/>
        <v>0</v>
      </c>
    </row>
    <row r="23" spans="1:6" s="19" customFormat="1" ht="24" customHeight="1">
      <c r="A23" s="219">
        <v>-1</v>
      </c>
      <c r="B23" s="220" t="s">
        <v>207</v>
      </c>
      <c r="C23" s="41" t="s">
        <v>34</v>
      </c>
      <c r="D23" s="225">
        <v>30</v>
      </c>
      <c r="E23" s="229"/>
      <c r="F23" s="51">
        <f t="shared" si="0"/>
        <v>0</v>
      </c>
    </row>
    <row r="24" spans="1:6" s="19" customFormat="1" ht="24" customHeight="1">
      <c r="A24" s="219">
        <v>-2</v>
      </c>
      <c r="B24" s="220" t="s">
        <v>208</v>
      </c>
      <c r="C24" s="41" t="s">
        <v>34</v>
      </c>
      <c r="D24" s="225">
        <v>30</v>
      </c>
      <c r="E24" s="229"/>
      <c r="F24" s="51">
        <f t="shared" si="0"/>
        <v>0</v>
      </c>
    </row>
    <row r="25" spans="1:6" s="19" customFormat="1" ht="24" customHeight="1">
      <c r="A25" s="219">
        <v>-3</v>
      </c>
      <c r="B25" s="220" t="s">
        <v>209</v>
      </c>
      <c r="C25" s="41" t="s">
        <v>34</v>
      </c>
      <c r="D25" s="225">
        <v>30</v>
      </c>
      <c r="E25" s="229"/>
      <c r="F25" s="51">
        <f t="shared" si="0"/>
        <v>0</v>
      </c>
    </row>
    <row r="26" spans="1:6" s="215" customFormat="1" ht="24" customHeight="1">
      <c r="A26" s="96"/>
      <c r="B26" s="97" t="s">
        <v>598</v>
      </c>
      <c r="C26" s="97"/>
      <c r="D26" s="97"/>
      <c r="E26" s="97"/>
      <c r="F26" s="98">
        <f>SUM(F22:F25)</f>
        <v>0</v>
      </c>
    </row>
    <row r="27" spans="1:6" s="19" customFormat="1" ht="33" customHeight="1" thickBot="1">
      <c r="A27" s="349" t="s">
        <v>592</v>
      </c>
      <c r="B27" s="350"/>
      <c r="C27" s="350"/>
      <c r="D27" s="350"/>
      <c r="E27" s="350"/>
      <c r="F27" s="226">
        <f>F8+F20+F26</f>
        <v>0</v>
      </c>
    </row>
    <row r="28" spans="1:256" s="19" customFormat="1" ht="24.75" customHeight="1">
      <c r="A28" s="346" t="s">
        <v>832</v>
      </c>
      <c r="B28" s="347"/>
      <c r="C28" s="347"/>
      <c r="D28" s="347"/>
      <c r="E28" s="347"/>
      <c r="F28" s="347"/>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row>
    <row r="29" s="19" customFormat="1" ht="24.75" customHeight="1"/>
    <row r="30" s="19" customFormat="1" ht="24.75" customHeight="1"/>
    <row r="31" s="19" customFormat="1" ht="24.75" customHeight="1"/>
    <row r="32" s="19" customFormat="1" ht="24.75" customHeight="1"/>
    <row r="33" s="19" customFormat="1" ht="24.75" customHeight="1"/>
    <row r="34" s="19" customFormat="1" ht="24.75" customHeight="1"/>
    <row r="35" s="19" customFormat="1" ht="24.75" customHeight="1"/>
    <row r="36" s="19" customFormat="1" ht="24.75" customHeight="1"/>
    <row r="37" s="19" customFormat="1" ht="24.75" customHeight="1"/>
    <row r="38" s="19" customFormat="1" ht="24.75" customHeight="1"/>
    <row r="39" s="19" customFormat="1" ht="24.75" customHeight="1"/>
    <row r="40" s="19" customFormat="1" ht="24.75" customHeight="1"/>
    <row r="41" s="19" customFormat="1" ht="24.75" customHeight="1"/>
    <row r="42" s="19" customFormat="1" ht="24.75" customHeight="1"/>
    <row r="43" s="19" customFormat="1" ht="24.75" customHeight="1"/>
    <row r="44" s="19" customFormat="1" ht="24.75" customHeight="1"/>
    <row r="45" s="19" customFormat="1" ht="24.75" customHeight="1"/>
    <row r="46" s="19" customFormat="1" ht="24.75" customHeight="1"/>
    <row r="47" s="19" customFormat="1" ht="24.75" customHeight="1"/>
    <row r="48" s="19" customFormat="1" ht="24.75" customHeight="1"/>
    <row r="49" s="19" customFormat="1" ht="24.75" customHeight="1"/>
    <row r="50" s="19" customFormat="1" ht="24.75" customHeight="1"/>
    <row r="51" s="19" customFormat="1" ht="24.75" customHeight="1"/>
    <row r="52" s="19" customFormat="1" ht="24.75" customHeight="1"/>
    <row r="53" s="19" customFormat="1" ht="24.75" customHeight="1"/>
    <row r="54" s="19" customFormat="1" ht="24.75" customHeight="1"/>
    <row r="55" s="19" customFormat="1" ht="24.75" customHeight="1"/>
    <row r="56" s="19" customFormat="1" ht="24.75" customHeight="1"/>
    <row r="57" s="19" customFormat="1" ht="24.75" customHeight="1"/>
    <row r="58" s="19" customFormat="1" ht="24.75" customHeight="1"/>
    <row r="59" s="19" customFormat="1" ht="24.75" customHeight="1"/>
    <row r="60" s="19" customFormat="1" ht="24.75" customHeight="1"/>
    <row r="61" s="19" customFormat="1" ht="24.75" customHeight="1"/>
    <row r="62" s="19" customFormat="1" ht="24.75" customHeight="1"/>
    <row r="63" s="19" customFormat="1" ht="24.75" customHeight="1"/>
    <row r="64" s="19" customFormat="1" ht="24.75" customHeight="1"/>
    <row r="65" s="19" customFormat="1" ht="24.75" customHeight="1"/>
    <row r="66" s="19" customFormat="1" ht="24.75" customHeight="1"/>
    <row r="67" s="19" customFormat="1" ht="24.75" customHeight="1"/>
    <row r="68" s="19" customFormat="1" ht="24.75" customHeight="1"/>
    <row r="69" s="19" customFormat="1" ht="24.75" customHeight="1"/>
    <row r="70" s="19" customFormat="1" ht="24.75" customHeight="1"/>
    <row r="71" s="19" customFormat="1" ht="24.75" customHeight="1"/>
    <row r="72" s="19" customFormat="1" ht="24.75" customHeight="1"/>
    <row r="73" s="19" customFormat="1" ht="24.75" customHeight="1"/>
    <row r="74" s="19" customFormat="1" ht="24.75" customHeight="1"/>
    <row r="75" s="19" customFormat="1" ht="24.75" customHeight="1"/>
    <row r="76" s="19" customFormat="1" ht="24.75" customHeight="1"/>
    <row r="77" s="19" customFormat="1" ht="24.75" customHeight="1"/>
    <row r="78" s="19" customFormat="1" ht="24.75" customHeight="1"/>
    <row r="79" s="19" customFormat="1" ht="24.75" customHeight="1"/>
    <row r="80" s="19" customFormat="1" ht="24.75" customHeight="1"/>
    <row r="81" s="19" customFormat="1" ht="24.75" customHeight="1"/>
    <row r="82" s="19" customFormat="1" ht="24.75" customHeight="1"/>
    <row r="83" s="19" customFormat="1" ht="24.75" customHeight="1"/>
    <row r="84" s="19" customFormat="1" ht="24.75" customHeight="1"/>
    <row r="85" s="19" customFormat="1" ht="24.75" customHeight="1"/>
    <row r="86" s="19" customFormat="1" ht="24.75" customHeight="1"/>
    <row r="87" s="19" customFormat="1" ht="24.75" customHeight="1"/>
    <row r="88" s="19" customFormat="1" ht="24.75" customHeight="1"/>
    <row r="89" s="19" customFormat="1" ht="24.75" customHeight="1"/>
    <row r="90" s="19" customFormat="1" ht="24.75" customHeight="1"/>
    <row r="91" s="19" customFormat="1" ht="24.75" customHeight="1"/>
    <row r="92" s="19" customFormat="1" ht="24.75" customHeight="1"/>
    <row r="93" s="19" customFormat="1" ht="24.75" customHeight="1"/>
    <row r="94" s="19" customFormat="1" ht="24.75" customHeight="1"/>
    <row r="95" s="19" customFormat="1" ht="24.75" customHeight="1"/>
    <row r="96" s="19" customFormat="1" ht="24.75" customHeight="1"/>
    <row r="97" s="19" customFormat="1" ht="24.75" customHeight="1"/>
    <row r="98" s="19" customFormat="1" ht="24.75" customHeight="1"/>
    <row r="99" s="19" customFormat="1" ht="24.75" customHeight="1"/>
    <row r="100" s="19" customFormat="1" ht="24.75" customHeight="1"/>
    <row r="101" s="19" customFormat="1" ht="24.75" customHeight="1"/>
    <row r="102" s="19" customFormat="1" ht="24.75" customHeight="1"/>
    <row r="103" s="19" customFormat="1" ht="24.75" customHeight="1"/>
    <row r="104" s="19" customFormat="1" ht="24.75" customHeight="1"/>
    <row r="105" s="19" customFormat="1" ht="24.75" customHeight="1"/>
    <row r="106" s="19" customFormat="1" ht="24.75" customHeight="1"/>
    <row r="107" s="19" customFormat="1" ht="24.75" customHeight="1"/>
    <row r="108" s="19" customFormat="1" ht="24.75" customHeight="1"/>
    <row r="109" s="19" customFormat="1" ht="24.75" customHeight="1"/>
    <row r="110" s="19" customFormat="1" ht="24.75" customHeight="1"/>
    <row r="111" s="19" customFormat="1" ht="24.75" customHeight="1"/>
    <row r="112" s="19" customFormat="1" ht="24.75" customHeight="1"/>
    <row r="113" s="19" customFormat="1" ht="24.75" customHeight="1"/>
    <row r="114" s="19" customFormat="1" ht="24.75" customHeight="1"/>
    <row r="115" s="19" customFormat="1" ht="24.75" customHeight="1"/>
    <row r="116" s="19" customFormat="1" ht="24.75" customHeight="1"/>
    <row r="117" s="19" customFormat="1" ht="24.75" customHeight="1"/>
    <row r="118" s="19" customFormat="1" ht="24.75" customHeight="1"/>
    <row r="119" s="19" customFormat="1" ht="24.75" customHeight="1"/>
    <row r="120" s="19" customFormat="1" ht="24.75" customHeight="1"/>
    <row r="121" s="19" customFormat="1" ht="24.75" customHeight="1"/>
    <row r="122" s="19" customFormat="1" ht="24.75" customHeight="1"/>
    <row r="123" s="19" customFormat="1" ht="24.75" customHeight="1"/>
    <row r="124" s="19" customFormat="1" ht="24.75" customHeight="1"/>
    <row r="125" s="19" customFormat="1" ht="24.75" customHeight="1"/>
    <row r="126" s="19" customFormat="1" ht="24.75" customHeight="1"/>
    <row r="127" s="19" customFormat="1" ht="24.75" customHeight="1"/>
    <row r="128" s="19" customFormat="1" ht="24.75" customHeight="1"/>
    <row r="129" s="19" customFormat="1" ht="24.75" customHeight="1"/>
    <row r="130" s="19" customFormat="1" ht="24.75" customHeight="1"/>
    <row r="131" s="19" customFormat="1" ht="24.75" customHeight="1"/>
    <row r="132" s="19" customFormat="1" ht="24.75" customHeight="1"/>
    <row r="133" s="19" customFormat="1" ht="24.75" customHeight="1"/>
    <row r="134" s="19" customFormat="1" ht="24.75" customHeight="1"/>
    <row r="135" s="19" customFormat="1" ht="24.75" customHeight="1"/>
    <row r="136" s="19" customFormat="1" ht="24.75" customHeight="1"/>
    <row r="137" s="19" customFormat="1" ht="24.75" customHeight="1"/>
    <row r="138" s="19" customFormat="1" ht="24.75" customHeight="1"/>
    <row r="139" s="19" customFormat="1" ht="24.75" customHeight="1"/>
    <row r="140" s="19" customFormat="1" ht="24.75" customHeight="1"/>
    <row r="141" s="19" customFormat="1" ht="24.75" customHeight="1"/>
    <row r="142" s="19" customFormat="1" ht="24.75" customHeight="1"/>
    <row r="143" s="19" customFormat="1" ht="24.75" customHeight="1"/>
    <row r="144" s="19" customFormat="1" ht="24.75" customHeight="1"/>
    <row r="145" s="19" customFormat="1" ht="24.75" customHeight="1"/>
    <row r="146" s="19" customFormat="1" ht="24.75" customHeight="1"/>
    <row r="147" s="19" customFormat="1" ht="24.75" customHeight="1"/>
    <row r="148" s="19" customFormat="1" ht="24.75" customHeight="1"/>
    <row r="149" s="19" customFormat="1" ht="24.75" customHeight="1"/>
    <row r="150" s="19" customFormat="1" ht="24.75" customHeight="1"/>
    <row r="151" s="19" customFormat="1" ht="24.75" customHeight="1"/>
    <row r="152" s="19" customFormat="1" ht="24.75" customHeight="1"/>
    <row r="153" s="19" customFormat="1" ht="24.75" customHeight="1"/>
    <row r="154" s="19" customFormat="1" ht="24.75" customHeight="1"/>
    <row r="155" s="19" customFormat="1" ht="24.75" customHeight="1"/>
    <row r="156" s="19" customFormat="1" ht="24.75" customHeight="1"/>
    <row r="157" s="19" customFormat="1" ht="24.75" customHeight="1"/>
    <row r="158" s="19" customFormat="1" ht="24.75" customHeight="1"/>
    <row r="159" s="19" customFormat="1" ht="24.75" customHeight="1"/>
    <row r="160" s="19" customFormat="1" ht="24.75" customHeight="1"/>
    <row r="161" s="19" customFormat="1" ht="24.75" customHeight="1"/>
    <row r="162" s="19" customFormat="1" ht="24.75" customHeight="1"/>
    <row r="163" s="19" customFormat="1" ht="24.75" customHeight="1"/>
    <row r="164" s="19" customFormat="1" ht="24.75" customHeight="1"/>
    <row r="165" s="19" customFormat="1" ht="24.75" customHeight="1"/>
    <row r="166" s="19" customFormat="1" ht="24.75" customHeight="1"/>
    <row r="167" s="19" customFormat="1" ht="24.75" customHeight="1"/>
    <row r="168" s="19" customFormat="1" ht="24.75" customHeight="1"/>
    <row r="169" s="19" customFormat="1" ht="24.75" customHeight="1"/>
    <row r="170" s="19" customFormat="1" ht="24.75" customHeight="1"/>
    <row r="171" s="19" customFormat="1" ht="24.75" customHeight="1"/>
    <row r="172" s="19" customFormat="1" ht="24.75" customHeight="1"/>
    <row r="173" s="19" customFormat="1" ht="24.75" customHeight="1"/>
    <row r="174" s="19" customFormat="1" ht="24.75" customHeight="1"/>
    <row r="175" s="19" customFormat="1" ht="24.75" customHeight="1"/>
    <row r="176" s="19" customFormat="1" ht="24.75" customHeight="1"/>
    <row r="177" spans="1:3" ht="24.75" customHeight="1">
      <c r="A177" s="19"/>
      <c r="B177" s="19"/>
      <c r="C177" s="19"/>
    </row>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sheetData>
  <sheetProtection password="CF6E" sheet="1" autoFilter="0"/>
  <mergeCells count="5">
    <mergeCell ref="A28:F28"/>
    <mergeCell ref="A1:F1"/>
    <mergeCell ref="A27:E27"/>
    <mergeCell ref="A2:F2"/>
    <mergeCell ref="A3:F3"/>
  </mergeCells>
  <conditionalFormatting sqref="A27:F27 A17:D19 A21:D21">
    <cfRule type="cellIs" priority="3" dxfId="11" operator="equal" stopIfTrue="1">
      <formula>0</formula>
    </cfRule>
  </conditionalFormatting>
  <conditionalFormatting sqref="A10:E10 A13:D16">
    <cfRule type="cellIs" priority="2" dxfId="11" operator="equal" stopIfTrue="1">
      <formula>0</formula>
    </cfRule>
  </conditionalFormatting>
  <conditionalFormatting sqref="A11:D12">
    <cfRule type="cellIs" priority="1" dxfId="11" operator="equal" stopIfTrue="1">
      <formula>0</formula>
    </cfRule>
  </conditionalFormatting>
  <printOptions/>
  <pageMargins left="0.7" right="0.7" top="0.75" bottom="0.75" header="0.3" footer="0.3"/>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2016-03-09T01:37:54Z</cp:lastPrinted>
  <dcterms:created xsi:type="dcterms:W3CDTF">2004-10-06T02:51:08Z</dcterms:created>
  <dcterms:modified xsi:type="dcterms:W3CDTF">2016-03-16T09:11:37Z</dcterms:modified>
  <cp:category/>
  <cp:version/>
  <cp:contentType/>
  <cp:contentStatus/>
</cp:coreProperties>
</file>