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7455" windowHeight="6240" tabRatio="704" firstSheet="3" activeTab="12"/>
  </bookViews>
  <sheets>
    <sheet name="价1" sheetId="1" state="hidden" r:id="rId1"/>
    <sheet name="对比表 " sheetId="2" state="hidden" r:id="rId2"/>
    <sheet name="对比表" sheetId="3" state="hidden" r:id="rId3"/>
    <sheet name="计价汇总表" sheetId="4" r:id="rId4"/>
    <sheet name="计日工汇总表" sheetId="5" r:id="rId5"/>
    <sheet name="暂估价汇总表" sheetId="6" r:id="rId6"/>
    <sheet name="100章" sheetId="7" r:id="rId7"/>
    <sheet name="200章" sheetId="8" r:id="rId8"/>
    <sheet name="300章 " sheetId="9" r:id="rId9"/>
    <sheet name="500章 " sheetId="10" r:id="rId10"/>
    <sheet name="计日工" sheetId="11" r:id="rId11"/>
    <sheet name="专业工程暂估价" sheetId="12" r:id="rId12"/>
    <sheet name="安全生产费用明细表" sheetId="13" r:id="rId13"/>
  </sheets>
  <definedNames>
    <definedName name="_xlnm.Print_Area" localSheetId="8">'300章 '!$A$1:$F$89</definedName>
    <definedName name="_xlnm.Print_Area" localSheetId="2">'对比表'!$A$1:$D$5</definedName>
    <definedName name="_xlnm.Print_Area" localSheetId="1">'对比表 '!$A$1:$D$7</definedName>
    <definedName name="_xlnm.Print_Area" localSheetId="3">'计价汇总表'!$A$1:$D$19</definedName>
    <definedName name="_xlnm.Print_Area" localSheetId="0">'价1'!$A$1:$F$19</definedName>
    <definedName name="_xlnm.Print_Area" localSheetId="11">'专业工程暂估价'!$A$1:$D$9</definedName>
    <definedName name="_xlnm.Print_Titles" localSheetId="8">'300章 '!$1:$5</definedName>
    <definedName name="_xlnm.Print_Titles" localSheetId="3">'计价汇总表'!$A:$C,'计价汇总表'!#REF!</definedName>
    <definedName name="_xlnm.Print_Titles" localSheetId="11">'专业工程暂估价'!$A:$B,'专业工程暂估价'!#REF!</definedName>
  </definedNames>
  <calcPr fullCalcOnLoad="1"/>
</workbook>
</file>

<file path=xl/sharedStrings.xml><?xml version="1.0" encoding="utf-8"?>
<sst xmlns="http://schemas.openxmlformats.org/spreadsheetml/2006/main" count="647" uniqueCount="426">
  <si>
    <t xml:space="preserve"> </t>
  </si>
  <si>
    <t>子目号</t>
  </si>
  <si>
    <t>单位</t>
  </si>
  <si>
    <t>数量</t>
  </si>
  <si>
    <t>综合单价</t>
  </si>
  <si>
    <t>合价</t>
  </si>
  <si>
    <t>101</t>
  </si>
  <si>
    <t>通则</t>
  </si>
  <si>
    <t>101-1</t>
  </si>
  <si>
    <t>保险费</t>
  </si>
  <si>
    <t>101-1-1</t>
  </si>
  <si>
    <t>总额</t>
  </si>
  <si>
    <t>101-1-2</t>
  </si>
  <si>
    <t>102</t>
  </si>
  <si>
    <t>工程管理</t>
  </si>
  <si>
    <t>102-1</t>
  </si>
  <si>
    <t>竣工文件</t>
  </si>
  <si>
    <t>102-2</t>
  </si>
  <si>
    <t>施工环保费</t>
  </si>
  <si>
    <t>102-3</t>
  </si>
  <si>
    <t>安全生产费</t>
  </si>
  <si>
    <t>102-4</t>
  </si>
  <si>
    <t>信息化建设（暂估价）</t>
  </si>
  <si>
    <t>102-5</t>
  </si>
  <si>
    <t>保通费</t>
  </si>
  <si>
    <t>103</t>
  </si>
  <si>
    <t>临时工程与设施</t>
  </si>
  <si>
    <t>103-1</t>
  </si>
  <si>
    <t>103-2</t>
  </si>
  <si>
    <t>临时占地</t>
  </si>
  <si>
    <t>103-3</t>
  </si>
  <si>
    <t>临时供电设施架设、维护与拆除</t>
  </si>
  <si>
    <t>103-4</t>
  </si>
  <si>
    <t>电信设施的提供、维修与拆除</t>
  </si>
  <si>
    <t>103-5</t>
  </si>
  <si>
    <t>临时供水与排污设施</t>
  </si>
  <si>
    <t>104</t>
  </si>
  <si>
    <t>承包人驻地建设</t>
  </si>
  <si>
    <t>104-1</t>
  </si>
  <si>
    <t>104-1-1</t>
  </si>
  <si>
    <t>驻地（办公、生活场地）建设</t>
  </si>
  <si>
    <t>104-1-2</t>
  </si>
  <si>
    <t>工地试验室建设</t>
  </si>
  <si>
    <t>104-1-3</t>
  </si>
  <si>
    <t>拌和站建设</t>
  </si>
  <si>
    <t>104-1-4</t>
  </si>
  <si>
    <t>钢筋加工场建设</t>
  </si>
  <si>
    <t>104-1-5</t>
  </si>
  <si>
    <t>预制场建设</t>
  </si>
  <si>
    <t>104-1-6</t>
  </si>
  <si>
    <t>施工材料存放场地建设</t>
  </si>
  <si>
    <t>kg</t>
  </si>
  <si>
    <t>C25混凝土</t>
  </si>
  <si>
    <t>C30混凝土</t>
  </si>
  <si>
    <t>钢筋</t>
  </si>
  <si>
    <t>光圆钢筋（HPB300）</t>
  </si>
  <si>
    <t>带肋钢筋（HRB400）</t>
  </si>
  <si>
    <t>207-4</t>
  </si>
  <si>
    <t>跌水与急流槽</t>
  </si>
  <si>
    <t>m</t>
  </si>
  <si>
    <t>501</t>
  </si>
  <si>
    <t>C15混凝土</t>
  </si>
  <si>
    <t>504</t>
  </si>
  <si>
    <t>洞身衬砌</t>
  </si>
  <si>
    <t>504-4</t>
  </si>
  <si>
    <t>洞内路面</t>
  </si>
  <si>
    <t>合计</t>
  </si>
  <si>
    <t>清单预算价</t>
  </si>
  <si>
    <t>投标控制价上限</t>
  </si>
  <si>
    <t>投标控制价上限与清单预算价比较</t>
  </si>
  <si>
    <t>序号</t>
  </si>
  <si>
    <t>章 次</t>
  </si>
  <si>
    <t>科目名称</t>
  </si>
  <si>
    <t>金额（元）</t>
  </si>
  <si>
    <t>100章</t>
  </si>
  <si>
    <t>总则</t>
  </si>
  <si>
    <t>200章</t>
  </si>
  <si>
    <t>路基</t>
  </si>
  <si>
    <t>300章</t>
  </si>
  <si>
    <t>路面</t>
  </si>
  <si>
    <t>400章</t>
  </si>
  <si>
    <t>桥梁、涵洞</t>
  </si>
  <si>
    <t>500章</t>
  </si>
  <si>
    <t>隧道</t>
  </si>
  <si>
    <t>600章</t>
  </si>
  <si>
    <t>安全设施及预埋管线</t>
  </si>
  <si>
    <t>700章</t>
  </si>
  <si>
    <t>绿化及环境保护设施</t>
  </si>
  <si>
    <r>
      <t>第100章至</t>
    </r>
    <r>
      <rPr>
        <sz val="10"/>
        <rFont val="宋体"/>
        <family val="0"/>
      </rPr>
      <t>700章清单合计</t>
    </r>
  </si>
  <si>
    <t>计日工合计</t>
  </si>
  <si>
    <t>暂估价合计</t>
  </si>
  <si>
    <t>劳务</t>
  </si>
  <si>
    <t>普通工人</t>
  </si>
  <si>
    <t>h</t>
  </si>
  <si>
    <t>技术工人</t>
  </si>
  <si>
    <t>劳务合计</t>
  </si>
  <si>
    <t>材料</t>
  </si>
  <si>
    <t>水泥</t>
  </si>
  <si>
    <t>32.5级水泥</t>
  </si>
  <si>
    <t>t</t>
  </si>
  <si>
    <t>42.5级水泥</t>
  </si>
  <si>
    <t>光圆钢筋</t>
  </si>
  <si>
    <t>带肋钢筋</t>
  </si>
  <si>
    <r>
      <t>m</t>
    </r>
    <r>
      <rPr>
        <vertAlign val="superscript"/>
        <sz val="10"/>
        <color indexed="8"/>
        <rFont val="宋体"/>
        <family val="0"/>
      </rPr>
      <t>3</t>
    </r>
  </si>
  <si>
    <t>中(粗)砂</t>
  </si>
  <si>
    <t>碎石</t>
  </si>
  <si>
    <t>片石</t>
  </si>
  <si>
    <t>砂砾</t>
  </si>
  <si>
    <t>材料合计</t>
  </si>
  <si>
    <t>施工机械</t>
  </si>
  <si>
    <t>301</t>
  </si>
  <si>
    <t>台班</t>
  </si>
  <si>
    <t>306</t>
  </si>
  <si>
    <t>306-1</t>
  </si>
  <si>
    <t>306-2</t>
  </si>
  <si>
    <t>308</t>
  </si>
  <si>
    <t>308-1</t>
  </si>
  <si>
    <t>308-2</t>
  </si>
  <si>
    <t>310</t>
  </si>
  <si>
    <t>310-2</t>
  </si>
  <si>
    <t>312</t>
  </si>
  <si>
    <t>314</t>
  </si>
  <si>
    <t>314-3</t>
  </si>
  <si>
    <t>314-4</t>
  </si>
  <si>
    <t>315</t>
  </si>
  <si>
    <t>315-3</t>
  </si>
  <si>
    <t>施工机械合计</t>
  </si>
  <si>
    <t>建 设 单 位：</t>
  </si>
  <si>
    <t>工 程 名 称：</t>
  </si>
  <si>
    <t>合 同 段</t>
  </si>
  <si>
    <t>小写（元）</t>
  </si>
  <si>
    <t>大写（元）</t>
  </si>
  <si>
    <t>投标控制价
（不含安全生产费、建筑工程一切险及第三者责任险）</t>
  </si>
  <si>
    <t>编制单位：</t>
  </si>
  <si>
    <t>昆明华昆工程造价咨询有限公司</t>
  </si>
  <si>
    <t>编 制 人：</t>
  </si>
  <si>
    <r>
      <rPr>
        <u val="single"/>
        <sz val="14"/>
        <rFont val="黑体"/>
        <family val="3"/>
      </rPr>
      <t xml:space="preserve">                                                        </t>
    </r>
    <r>
      <rPr>
        <sz val="14"/>
        <rFont val="黑体"/>
        <family val="3"/>
      </rPr>
      <t xml:space="preserve">   （签字盖章）</t>
    </r>
  </si>
  <si>
    <t>复 核 人：</t>
  </si>
  <si>
    <t>编制时间：</t>
  </si>
  <si>
    <t>临时道路修建、养护与拆除（包括原道路的养护）</t>
  </si>
  <si>
    <t>水泥稳定土底基层、基层</t>
  </si>
  <si>
    <t>304-5</t>
  </si>
  <si>
    <t>水泥稳定土基层</t>
  </si>
  <si>
    <t>304-5-4</t>
  </si>
  <si>
    <t>水泥稳定碎石</t>
  </si>
  <si>
    <t>厚20cm</t>
  </si>
  <si>
    <t>304-5-4-23</t>
  </si>
  <si>
    <t>厚32cm</t>
  </si>
  <si>
    <t>304-5-4-31</t>
  </si>
  <si>
    <t>厚40cm</t>
  </si>
  <si>
    <t>级配碎（砾）石底基层</t>
  </si>
  <si>
    <t>306-1-11</t>
  </si>
  <si>
    <t>搭板、埋板下级配碎（砾）石底基层</t>
  </si>
  <si>
    <t>透层和黏层</t>
  </si>
  <si>
    <t>透层</t>
  </si>
  <si>
    <t>黏层</t>
  </si>
  <si>
    <t>308-2-2</t>
  </si>
  <si>
    <t>309</t>
  </si>
  <si>
    <t>热拌沥青混合料面层</t>
  </si>
  <si>
    <t>309-1</t>
  </si>
  <si>
    <t>密级配沥青混凝土混合料（AC）</t>
  </si>
  <si>
    <t>309-1-2</t>
  </si>
  <si>
    <t>密级配沥青混凝土混合料（AC-20）</t>
  </si>
  <si>
    <t>309-1-2-3</t>
  </si>
  <si>
    <t>厚6cm</t>
  </si>
  <si>
    <t>309-1-4</t>
  </si>
  <si>
    <t>密级配沥青混凝土混合料（AC-13）</t>
  </si>
  <si>
    <t>309-1-4-4</t>
  </si>
  <si>
    <t>厚4cm</t>
  </si>
  <si>
    <t>沥青表面处治与封层</t>
  </si>
  <si>
    <t>封层</t>
  </si>
  <si>
    <t>厚7cm</t>
  </si>
  <si>
    <t>312-4</t>
  </si>
  <si>
    <t>312-4-2</t>
  </si>
  <si>
    <t>313</t>
  </si>
  <si>
    <t>培土路肩、中央分隔带回填土、土路肩加固及路缘石</t>
  </si>
  <si>
    <t>313-3</t>
  </si>
  <si>
    <t>现浇混凝土加固土路肩</t>
  </si>
  <si>
    <t>313-5</t>
  </si>
  <si>
    <t>浆砌片（块）石加固土路肩</t>
  </si>
  <si>
    <t>313-6</t>
  </si>
  <si>
    <t>混凝土预制块路缘石</t>
  </si>
  <si>
    <t>313-6-3</t>
  </si>
  <si>
    <t>313-8</t>
  </si>
  <si>
    <t>现浇混凝土路缘石</t>
  </si>
  <si>
    <t>313-8-6</t>
  </si>
  <si>
    <t>路面及中央分隔带排水</t>
  </si>
  <si>
    <t>314-1</t>
  </si>
  <si>
    <t>中央分隔带渗沟</t>
  </si>
  <si>
    <t>横向排水管</t>
  </si>
  <si>
    <t>314-3-1</t>
  </si>
  <si>
    <t>混凝土横向排水管（I级管）</t>
  </si>
  <si>
    <t>314-3-3</t>
  </si>
  <si>
    <t>中央分隔带集水井（检查井）</t>
  </si>
  <si>
    <t>314-4-1</t>
  </si>
  <si>
    <t>现浇混凝土集水井（检查井）</t>
  </si>
  <si>
    <t>314-4-1-3</t>
  </si>
  <si>
    <t>314-4-5</t>
  </si>
  <si>
    <t>预制安装混凝土井盖板</t>
  </si>
  <si>
    <t>314-4-5-2</t>
  </si>
  <si>
    <t>314-4-6</t>
  </si>
  <si>
    <t>314-4-6-1</t>
  </si>
  <si>
    <t>314-4-6-2</t>
  </si>
  <si>
    <t>其他路面</t>
  </si>
  <si>
    <t>贫混凝土基层</t>
  </si>
  <si>
    <t>315-3-5</t>
  </si>
  <si>
    <t>C25贫混凝土</t>
  </si>
  <si>
    <t>504-4-6</t>
  </si>
  <si>
    <t xml:space="preserve"> 装载机</t>
  </si>
  <si>
    <t xml:space="preserve"> 3.0m3以内轮胎式装载机</t>
  </si>
  <si>
    <t xml:space="preserve"> 自卸汽车</t>
  </si>
  <si>
    <t xml:space="preserve"> 15t以内自卸汽车</t>
  </si>
  <si>
    <t xml:space="preserve"> 20t以内自卸汽车</t>
  </si>
  <si>
    <t xml:space="preserve"> 洒水汽车</t>
  </si>
  <si>
    <t xml:space="preserve"> 4000L以内洒水车</t>
  </si>
  <si>
    <t xml:space="preserve"> 6000L以内洒水车</t>
  </si>
  <si>
    <t>201-1</t>
  </si>
  <si>
    <t>201-2</t>
  </si>
  <si>
    <t>202-1</t>
  </si>
  <si>
    <t>202-2</t>
  </si>
  <si>
    <t>303-3</t>
  </si>
  <si>
    <t>305-6</t>
  </si>
  <si>
    <t>305-7</t>
  </si>
  <si>
    <t>308-1</t>
  </si>
  <si>
    <t>308-2</t>
  </si>
  <si>
    <t>LM-1</t>
  </si>
  <si>
    <t>LM-2</t>
  </si>
  <si>
    <t>LM-1</t>
  </si>
  <si>
    <t>LM-2</t>
  </si>
  <si>
    <t>清单 第100章合计 人民币</t>
  </si>
  <si>
    <t>清单 第200章合计 人民币</t>
  </si>
  <si>
    <t>监 督 人：</t>
  </si>
  <si>
    <t>级配碎（砾）石底基层、基层</t>
  </si>
  <si>
    <t>水泥混凝土路面板</t>
  </si>
  <si>
    <t>清单 第300章合计 人民币</t>
  </si>
  <si>
    <t>清单 第500章合计 人民币</t>
  </si>
  <si>
    <t>指挥部提供，批复概算为</t>
  </si>
  <si>
    <t>投标控制价上限与批复概算比较</t>
  </si>
  <si>
    <t>投标控制价上限与清单预算价比较</t>
  </si>
  <si>
    <t>路面工程施工投标控制价上限</t>
  </si>
  <si>
    <t>昭通市大山包一级公路建设指挥部</t>
  </si>
  <si>
    <t>G356线昭阳区烟堆山至鲁甸县新街段公路改造</t>
  </si>
  <si>
    <r>
      <t xml:space="preserve"> </t>
    </r>
    <r>
      <rPr>
        <u val="single"/>
        <sz val="14"/>
        <rFont val="黑体"/>
        <family val="3"/>
      </rPr>
      <t>二〇一六年三月</t>
    </r>
    <r>
      <rPr>
        <u val="single"/>
        <sz val="14"/>
        <color indexed="10"/>
        <rFont val="黑体"/>
        <family val="3"/>
      </rPr>
      <t>十八</t>
    </r>
    <r>
      <rPr>
        <u val="single"/>
        <sz val="14"/>
        <rFont val="黑体"/>
        <family val="3"/>
      </rPr>
      <t>日</t>
    </r>
    <r>
      <rPr>
        <sz val="14"/>
        <rFont val="黑体"/>
        <family val="3"/>
      </rPr>
      <t xml:space="preserve">  </t>
    </r>
  </si>
  <si>
    <t>G356线昭阳区烟堆山至鲁甸县新街段公路改造路面工程概算、清单预算价、投标控制价上限对比表</t>
  </si>
  <si>
    <t>G356线昭阳区烟堆山至鲁甸县新街段公路改造路面工程清单预算价、投标控制价上限对比表</t>
  </si>
  <si>
    <t>207-4-2</t>
  </si>
  <si>
    <t>207-4-2-2</t>
  </si>
  <si>
    <t>C20混凝土</t>
  </si>
  <si>
    <t>309-1-4-5</t>
  </si>
  <si>
    <t>厚5cm</t>
  </si>
  <si>
    <t>309-1-2-4</t>
  </si>
  <si>
    <t>310-2-1</t>
  </si>
  <si>
    <t>310-2-1-4</t>
  </si>
  <si>
    <t>313-5-2</t>
  </si>
  <si>
    <t>M7.5浆砌片（块）石</t>
  </si>
  <si>
    <t>315-3-6</t>
  </si>
  <si>
    <t>C30贫混凝土</t>
  </si>
  <si>
    <t>313-6-1</t>
  </si>
  <si>
    <t>313-8-4</t>
  </si>
  <si>
    <t>315-3-3</t>
  </si>
  <si>
    <t>C15贫混凝土</t>
  </si>
  <si>
    <t>315-8-2</t>
  </si>
  <si>
    <t>315-8-2-1</t>
  </si>
  <si>
    <t>313-1</t>
  </si>
  <si>
    <t>313-1-1</t>
  </si>
  <si>
    <t>312-2</t>
  </si>
  <si>
    <t>312-2-3</t>
  </si>
  <si>
    <t>312-4-1</t>
  </si>
  <si>
    <t>313-3-2</t>
  </si>
  <si>
    <t>314-1-1</t>
  </si>
  <si>
    <t>314-1-1-2</t>
  </si>
  <si>
    <t>314-4-1-4</t>
  </si>
  <si>
    <t>314-4-2-2</t>
  </si>
  <si>
    <t>314-4-2</t>
  </si>
  <si>
    <t>304-5-4-22</t>
  </si>
  <si>
    <t>厚31cm</t>
  </si>
  <si>
    <t>混凝土面板表面处理</t>
  </si>
  <si>
    <t>314-3-3-5</t>
  </si>
  <si>
    <t>暂列金额（不含计日工总额）=8*10%</t>
  </si>
  <si>
    <t>308-1-2</t>
  </si>
  <si>
    <t>现浇混凝土跌水与急流槽</t>
  </si>
  <si>
    <t>C20混凝土</t>
  </si>
  <si>
    <t>乳化沥青稀浆封层</t>
  </si>
  <si>
    <t>厚0.6cm</t>
  </si>
  <si>
    <t>纤维水泥混凝土面板</t>
  </si>
  <si>
    <t>C35混凝土</t>
  </si>
  <si>
    <t>光圆钢筋（HPB300）</t>
  </si>
  <si>
    <t>培土路肩</t>
  </si>
  <si>
    <t>PVC-U管式渗沟</t>
  </si>
  <si>
    <t>DN100mm</t>
  </si>
  <si>
    <t>聚氯乙烯管（PVC-U）</t>
  </si>
  <si>
    <t>DN110mm</t>
  </si>
  <si>
    <t>预制安装混凝土集水井（检查井）</t>
  </si>
  <si>
    <t>C25混凝土</t>
  </si>
  <si>
    <t>砖块路面</t>
  </si>
  <si>
    <t>厚6cm以内，含6cm（人行道砖）</t>
  </si>
  <si>
    <t>乳化沥青</t>
  </si>
  <si>
    <t>304-5-4-11</t>
  </si>
  <si>
    <t>厚20cm</t>
  </si>
  <si>
    <t>309-1-4-3</t>
  </si>
  <si>
    <t>厚3.5cm</t>
  </si>
  <si>
    <t>309-1-2-2</t>
  </si>
  <si>
    <t>312-1</t>
  </si>
  <si>
    <t>普通水泥混凝土面板</t>
  </si>
  <si>
    <t>312-1-6</t>
  </si>
  <si>
    <t>混凝土（弯拉强度5.0Mpa）</t>
  </si>
  <si>
    <t>304-5-4-9</t>
  </si>
  <si>
    <t>厚18cm</t>
  </si>
  <si>
    <r>
      <t xml:space="preserve">  法定代表人或其授权人：</t>
    </r>
    <r>
      <rPr>
        <u val="single"/>
        <sz val="10.5"/>
        <color indexed="8"/>
        <rFont val="宋体"/>
        <family val="0"/>
      </rPr>
      <t xml:space="preserve">     (签字盖章)     </t>
    </r>
    <r>
      <rPr>
        <sz val="10.5"/>
        <color indexed="8"/>
        <rFont val="宋体"/>
        <family val="0"/>
      </rPr>
      <t xml:space="preserve">      造价工程师：</t>
    </r>
    <r>
      <rPr>
        <u val="single"/>
        <sz val="10.5"/>
        <color indexed="8"/>
        <rFont val="宋体"/>
        <family val="0"/>
      </rPr>
      <t>(签字盖执业资格章)</t>
    </r>
  </si>
  <si>
    <t>名  称</t>
  </si>
  <si>
    <r>
      <t>金额</t>
    </r>
    <r>
      <rPr>
        <b/>
        <sz val="10.5"/>
        <color indexed="8"/>
        <rFont val="宋体"/>
        <family val="0"/>
      </rPr>
      <t>(元)</t>
    </r>
  </si>
  <si>
    <t>备  注</t>
  </si>
  <si>
    <t>材料暂估价</t>
  </si>
  <si>
    <t>工程设备暂估价</t>
  </si>
  <si>
    <t>专业工程暂估价</t>
  </si>
  <si>
    <t>暂估价合计
(结转工程量清单计价汇总表)</t>
  </si>
  <si>
    <t xml:space="preserve">          编制：                 复核：                 编制日期：</t>
  </si>
  <si>
    <t>暂估价汇总表</t>
  </si>
  <si>
    <t>工程量清单计价汇总表</t>
  </si>
  <si>
    <t>计日工汇总表</t>
  </si>
  <si>
    <r>
      <t>金额</t>
    </r>
    <r>
      <rPr>
        <b/>
        <sz val="10.5"/>
        <color indexed="8"/>
        <rFont val="宋体"/>
        <family val="0"/>
      </rPr>
      <t>(元)</t>
    </r>
  </si>
  <si>
    <t>劳  务</t>
  </si>
  <si>
    <t>材  料</t>
  </si>
  <si>
    <t>施工机械</t>
  </si>
  <si>
    <t>计日工合计
(结转工程量清单计价汇总表)</t>
  </si>
  <si>
    <t xml:space="preserve">          编制：                 复核：                 编制日期：</t>
  </si>
  <si>
    <t>子目名称</t>
  </si>
  <si>
    <t>分部分项工程量清单计价表</t>
  </si>
  <si>
    <r>
      <t>清单  第</t>
    </r>
    <r>
      <rPr>
        <b/>
        <u val="single"/>
        <sz val="10.5"/>
        <rFont val="宋体"/>
        <family val="0"/>
      </rPr>
      <t>100</t>
    </r>
    <r>
      <rPr>
        <b/>
        <sz val="10.5"/>
        <rFont val="宋体"/>
        <family val="0"/>
      </rPr>
      <t>章</t>
    </r>
  </si>
  <si>
    <t>计日工劳务清单计价表</t>
  </si>
  <si>
    <t>专业工程暂估价清单计价表</t>
  </si>
  <si>
    <t>子目号</t>
  </si>
  <si>
    <t>子目名称</t>
  </si>
  <si>
    <t>单位</t>
  </si>
  <si>
    <t>金额</t>
  </si>
  <si>
    <r>
      <t>清单  第</t>
    </r>
    <r>
      <rPr>
        <b/>
        <u val="single"/>
        <sz val="10.5"/>
        <rFont val="宋体"/>
        <family val="0"/>
      </rPr>
      <t>500</t>
    </r>
    <r>
      <rPr>
        <b/>
        <sz val="10.5"/>
        <rFont val="宋体"/>
        <family val="0"/>
      </rPr>
      <t>章 隧道</t>
    </r>
  </si>
  <si>
    <r>
      <t>清单  第</t>
    </r>
    <r>
      <rPr>
        <b/>
        <u val="single"/>
        <sz val="10.5"/>
        <rFont val="宋体"/>
        <family val="0"/>
      </rPr>
      <t>300</t>
    </r>
    <r>
      <rPr>
        <b/>
        <sz val="10.5"/>
        <rFont val="宋体"/>
        <family val="0"/>
      </rPr>
      <t>章路面</t>
    </r>
  </si>
  <si>
    <r>
      <t>清单  第</t>
    </r>
    <r>
      <rPr>
        <b/>
        <u val="single"/>
        <sz val="10.5"/>
        <rFont val="宋体"/>
        <family val="0"/>
      </rPr>
      <t>200</t>
    </r>
    <r>
      <rPr>
        <b/>
        <sz val="10.5"/>
        <rFont val="宋体"/>
        <family val="0"/>
      </rPr>
      <t>章路基</t>
    </r>
  </si>
  <si>
    <t xml:space="preserve">      编制：                 复核：                 编制日期：</t>
  </si>
  <si>
    <t>314-3-1-1</t>
  </si>
  <si>
    <t>内径300mm</t>
  </si>
  <si>
    <t xml:space="preserve"> </t>
  </si>
  <si>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</si>
  <si>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 xml:space="preserve">G356线昭阳区烟堆山至鲁甸县新街段公路改造工程   </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</si>
  <si>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</si>
  <si>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</si>
  <si>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</si>
  <si>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r>
      <t xml:space="preserve">  项目名称：</t>
    </r>
    <r>
      <rPr>
        <u val="single"/>
        <sz val="10.5"/>
        <color indexed="8"/>
        <rFont val="宋体"/>
        <family val="0"/>
      </rPr>
      <t>G356线昭阳区烟堆山至鲁甸县新街段公路改造工程</t>
    </r>
    <r>
      <rPr>
        <sz val="10.5"/>
        <color indexed="8"/>
        <rFont val="宋体"/>
        <family val="0"/>
      </rPr>
      <t xml:space="preserve">                              </t>
    </r>
  </si>
  <si>
    <t xml:space="preserve"> 投标报价=（8+9+11）</t>
  </si>
  <si>
    <t>安全生产费用报价清单表</t>
  </si>
  <si>
    <r>
      <t>第1页 共</t>
    </r>
    <r>
      <rPr>
        <sz val="10.5"/>
        <rFont val="宋体"/>
        <family val="0"/>
      </rPr>
      <t>2</t>
    </r>
    <r>
      <rPr>
        <sz val="10.5"/>
        <rFont val="宋体"/>
        <family val="0"/>
      </rPr>
      <t xml:space="preserve">页    </t>
    </r>
  </si>
  <si>
    <t>序号</t>
  </si>
  <si>
    <t>费用大类</t>
  </si>
  <si>
    <t>使用细目</t>
  </si>
  <si>
    <t>费用（元）</t>
  </si>
  <si>
    <t>设置、完善、改造和维护安全防护设施设备支出</t>
  </si>
  <si>
    <t>①施工现场安全防护费。安全防护设施包括：临边、临口、临水等危险部位防坠、防滑、防溺水等设施；防止物体、人员坠落而设的安全网、棚；其他与工程有关的交叉作业防护、防水、防爆、防尘、防毒、防雷、防风、防汛、防台、防地质灾害、有害气体监测、通风、临时安全防护等。</t>
  </si>
  <si>
    <t>②警示：照明等灯具费。警示、照明等灯具包括：施工车辆、船帕、机械、构造物的警示灯、危险报警闪光灯、施工区域内夜间警示灯、照明灯等灯具。</t>
  </si>
  <si>
    <t>③警示标志、标牌费。警示标志、标牌包括：各类警告、提醒、指示等。</t>
  </si>
  <si>
    <t>④安全用电护护费。安全用电防护设施包括：各种用电专用开关、室外使用的开关、防水电箱、高压安全用具、漏电保护等设施。</t>
  </si>
  <si>
    <t>⑤施工现场围护费。施工现场围护设施包括：改扩建工程施工围档：施工现场高压电塔、杆围护；施工现场光缆围护等。对施工围挡有特殊要求路段的围挡费用不在此列。</t>
  </si>
  <si>
    <t>⑥其他安全防护设备与设施费。应计入安全生产费用的其他安全防护设备与设施的完善、改造和维护等费用。</t>
  </si>
  <si>
    <t>配备、维护、保养应急救援器材、设备支出和应急演练支出</t>
  </si>
  <si>
    <t>①应急救援器材与设备的配备（或租赁）、维护、保养费。这些器材及设备包括：灭火器、消防斧等小型消防器材；急救箱、急救药品、救生衣、救生圈、应急灯具、救援梯、救援绳等小型救生器材与设备。特殊季节或特殊环境下拖轮调遣拖运、警戒船只的租赁费用。救生船、消防车、救护车等大型专业救援设备所发生的相关费用不在此列。</t>
  </si>
  <si>
    <t>②应急演练费。由建设单位或施工单位依据应急预案、模拟应对突发事件组织的应急救援活动中，应由施工单位分担或由施工单位自行负责的部分或全部费用。</t>
  </si>
  <si>
    <t>重大风险源和安全事故隐患评估、监控和整改支出</t>
  </si>
  <si>
    <t>①重大风险源和事故隐患估费。由建设单位、相关行政主管部门组织的，或者施工单位委托专业安全评估单位对项目重大风险源、重大事故隐患进行评估所发生的相关费用。</t>
  </si>
  <si>
    <t xml:space="preserve"> ②重大风险源监控费。对项目重大风险源进行日常监控所发生的相关费用。施工监控不在此列。</t>
  </si>
  <si>
    <t>③重大事故隐患整改费。根据建设单位、相关行政主管部门或者专业安全评估单位出具的评估报告，对重大事故隐患进行整改所发生的相关费用。</t>
  </si>
  <si>
    <t>安全生产检查、评价、咨询和标准化建设支出</t>
  </si>
  <si>
    <t>①日常安全检查费。施工单位专职安全员日常安全巡视所发生的车辆与相关器材使用费，车辆与器材的购置费用不在此列。</t>
  </si>
  <si>
    <t>②专项安全检查费。施工单位聘请专业安全机构或专家对项目安全生产过程中的特殊部位、特殊工艺、特别设备的施工安全检查所支付的相关费用。</t>
  </si>
  <si>
    <t>③安全生产评价费。施工单位聘请专业安全机构或专家对项目专项施工方案、风险评估进行讨论、论证、评估、评价所支付的相关费用、不包括新建、改建、扩建项目安全评价。</t>
  </si>
  <si>
    <t>安全生产费用报价清单表</t>
  </si>
  <si>
    <r>
      <t>第</t>
    </r>
    <r>
      <rPr>
        <sz val="10.5"/>
        <rFont val="宋体"/>
        <family val="0"/>
      </rPr>
      <t>2</t>
    </r>
    <r>
      <rPr>
        <sz val="10.5"/>
        <rFont val="宋体"/>
        <family val="0"/>
      </rPr>
      <t>页 共2</t>
    </r>
    <r>
      <rPr>
        <sz val="10.5"/>
        <rFont val="宋体"/>
        <family val="0"/>
      </rPr>
      <t xml:space="preserve">页    </t>
    </r>
  </si>
  <si>
    <t>序号</t>
  </si>
  <si>
    <t>费用大类</t>
  </si>
  <si>
    <t>使用细目</t>
  </si>
  <si>
    <t>费用（元）</t>
  </si>
  <si>
    <t>安全生产检查、评价、咨询和标准化建设支出</t>
  </si>
  <si>
    <t>④安全生产咨询、风险评估费。施工单位就安全生产工作中存在的问题向相关专业安全机构、咨询单位或专家进行咨询所支付的相关费用，按规定开展施工安全风险评估管理费用。</t>
  </si>
  <si>
    <t>⑤安全生产标准化建设费。施工单位根据有关规定或者合同约定开展安全生产方面的标准化建设费用。</t>
  </si>
  <si>
    <t>配备和更新现场作业人员安全防护用品支出</t>
  </si>
  <si>
    <t>①安全防护物品配备费。施工单位根据有关规定在日常施工中必须配备的安全帽、安全绳（带）、手套、雨鞋、工作服、口罩、防毒面具、防护药膏等安全防护物品的购置费用。</t>
  </si>
  <si>
    <t>②安全防护物品更新费。施工单位对安全防护物品的正常损耗进行必要补充所产生的费用。</t>
  </si>
  <si>
    <t>安全生产宣传、教育、培训支出</t>
  </si>
  <si>
    <t>①安全生产宣传费。包括制作安全宣传标语、条幅、图片、视频等宣传资料所发生的费用。</t>
  </si>
  <si>
    <r>
      <t>②</t>
    </r>
    <r>
      <rPr>
        <sz val="10"/>
        <color indexed="8"/>
        <rFont val="Times New Roman"/>
        <family val="1"/>
      </rPr>
      <t> </t>
    </r>
    <r>
      <rPr>
        <sz val="10"/>
        <color indexed="8"/>
        <rFont val="宋体"/>
        <family val="0"/>
      </rPr>
      <t>举办安全生产为主题的知识竞赛、技能比赛等活动</t>
    </r>
  </si>
  <si>
    <t>安全生产适用的新技术、新标准、新工艺、新装备的推广应用支出</t>
  </si>
  <si>
    <t xml:space="preserve"> 增设隧道门禁系统，隧道内风险控制监控系统，桥梁作业面远程监控系统等所发生的相关费用。</t>
  </si>
  <si>
    <t>安全设施及特种设备检测检验支出</t>
  </si>
  <si>
    <t>①安全设施检测检验费。施工单位对拟投入本项目的安全设施送交或邀请具有相关资质的检测检验机构进行检测检验，并出具相关报告所发生的费用。</t>
  </si>
  <si>
    <t>②特种设备检测检验。施工单位根据有关规定对拟投入本项目的特种设备邀请具有相关资质的检测检验机构进行检测检验，并出具相关报告所发生的费用。</t>
  </si>
  <si>
    <t>其他安全生产费用支出</t>
  </si>
  <si>
    <t>①办公用品费。专职安全员办公用计算机、照相器材等办公必须的设施配备费用。</t>
  </si>
  <si>
    <t>②雇工费。保障施工安全，对施工现场进出口部位进行交通管制而雇用交通协管人员进行看护所支出的人工费用。</t>
  </si>
  <si>
    <t>③其他费用。招投标时不可预见的。在施工过程中经建设单位与监理单位认可，可在安全生产费中列支的其他与安全生产直接相关的费用。</t>
  </si>
  <si>
    <t>安全生产费用总额</t>
  </si>
  <si>
    <t>不含安全生产费、建筑工程一切险及第三者责任险的保险费</t>
  </si>
  <si>
    <t>比例</t>
  </si>
  <si>
    <t>301-1</t>
  </si>
  <si>
    <t>路面施工监控(暂估价)</t>
  </si>
  <si>
    <t>总额</t>
  </si>
  <si>
    <t>按合同条款规定，提供建筑工程一切险(0.4%)</t>
  </si>
  <si>
    <t>按合同条款规定，提供第三者责任险(0.05%)</t>
  </si>
  <si>
    <t>路面施工监控(暂估价)</t>
  </si>
  <si>
    <t>301-2</t>
  </si>
  <si>
    <t>总额</t>
  </si>
  <si>
    <t>数字化路面（暂估价）</t>
  </si>
  <si>
    <t>数字化路面（暂估价）</t>
  </si>
  <si>
    <r>
      <t>项目名称：</t>
    </r>
    <r>
      <rPr>
        <u val="single"/>
        <sz val="10.5"/>
        <rFont val="宋体"/>
        <family val="0"/>
      </rPr>
      <t xml:space="preserve">G356线昭阳区烟堆山至鲁甸县新街段公路改造工程 </t>
    </r>
    <r>
      <rPr>
        <sz val="10.5"/>
        <rFont val="宋体"/>
        <family val="0"/>
      </rPr>
      <t xml:space="preserve">                    标段：</t>
    </r>
    <r>
      <rPr>
        <u val="single"/>
        <sz val="10.5"/>
        <rFont val="宋体"/>
        <family val="0"/>
      </rPr>
      <t xml:space="preserve">LM1 </t>
    </r>
  </si>
  <si>
    <r>
      <t>项目名称：</t>
    </r>
    <r>
      <rPr>
        <u val="single"/>
        <sz val="10.5"/>
        <rFont val="宋体"/>
        <family val="0"/>
      </rPr>
      <t>G356线昭阳区烟堆山至鲁甸县新街段公路改造工程</t>
    </r>
    <r>
      <rPr>
        <sz val="10.5"/>
        <rFont val="宋体"/>
        <family val="0"/>
      </rPr>
      <t xml:space="preserve">                     标段：</t>
    </r>
    <r>
      <rPr>
        <u val="single"/>
        <sz val="10.5"/>
        <rFont val="宋体"/>
        <family val="0"/>
      </rPr>
      <t xml:space="preserve">LM1 </t>
    </r>
  </si>
  <si>
    <r>
      <t xml:space="preserve">  标段：</t>
    </r>
    <r>
      <rPr>
        <u val="single"/>
        <sz val="10.5"/>
        <color indexed="8"/>
        <rFont val="宋体"/>
        <family val="0"/>
      </rPr>
      <t>LM1</t>
    </r>
    <r>
      <rPr>
        <u val="single"/>
        <sz val="10.5"/>
        <color indexed="8"/>
        <rFont val="宋体"/>
        <family val="0"/>
      </rPr>
      <t xml:space="preserve"> </t>
    </r>
    <r>
      <rPr>
        <sz val="10.5"/>
        <color indexed="8"/>
        <rFont val="宋体"/>
        <family val="0"/>
      </rPr>
      <t xml:space="preserve">                                                          第1页 共1页    </t>
    </r>
  </si>
  <si>
    <r>
      <t xml:space="preserve">  标段：</t>
    </r>
    <r>
      <rPr>
        <u val="single"/>
        <sz val="10.5"/>
        <color indexed="8"/>
        <rFont val="宋体"/>
        <family val="0"/>
      </rPr>
      <t>LM1</t>
    </r>
    <r>
      <rPr>
        <sz val="10.5"/>
        <color indexed="8"/>
        <rFont val="宋体"/>
        <family val="0"/>
      </rPr>
      <t xml:space="preserve">                                                                第1页 共1页    </t>
    </r>
  </si>
  <si>
    <r>
      <t xml:space="preserve">  标段：</t>
    </r>
    <r>
      <rPr>
        <u val="single"/>
        <sz val="10.5"/>
        <rFont val="宋体"/>
        <family val="0"/>
      </rPr>
      <t xml:space="preserve">LM1 </t>
    </r>
    <r>
      <rPr>
        <sz val="10.5"/>
        <rFont val="宋体"/>
        <family val="0"/>
      </rPr>
      <t xml:space="preserve">                                                           </t>
    </r>
  </si>
  <si>
    <r>
      <t xml:space="preserve">  标段：</t>
    </r>
    <r>
      <rPr>
        <u val="single"/>
        <sz val="10.5"/>
        <rFont val="宋体"/>
        <family val="0"/>
      </rPr>
      <t xml:space="preserve">LM1 </t>
    </r>
    <r>
      <rPr>
        <sz val="10.5"/>
        <rFont val="宋体"/>
        <family val="0"/>
      </rPr>
      <t xml:space="preserve">                                                           </t>
    </r>
  </si>
  <si>
    <r>
      <t xml:space="preserve">  标段：</t>
    </r>
    <r>
      <rPr>
        <u val="single"/>
        <sz val="10.5"/>
        <color indexed="8"/>
        <rFont val="宋体"/>
        <family val="0"/>
      </rPr>
      <t>LM1</t>
    </r>
    <r>
      <rPr>
        <sz val="10.5"/>
        <color indexed="8"/>
        <rFont val="宋体"/>
        <family val="0"/>
      </rPr>
      <t xml:space="preserve">                                                                 第1页 共1页    </t>
    </r>
  </si>
  <si>
    <r>
      <t xml:space="preserve">  标段：</t>
    </r>
    <r>
      <rPr>
        <u val="single"/>
        <sz val="10.5"/>
        <color indexed="8"/>
        <rFont val="宋体"/>
        <family val="0"/>
      </rPr>
      <t>LM1</t>
    </r>
    <r>
      <rPr>
        <sz val="10.5"/>
        <color indexed="8"/>
        <rFont val="宋体"/>
        <family val="0"/>
      </rPr>
      <t xml:space="preserve">                                                           第1页 共1页    </t>
    </r>
  </si>
  <si>
    <r>
      <t xml:space="preserve">  标段：</t>
    </r>
    <r>
      <rPr>
        <u val="single"/>
        <sz val="10.5"/>
        <color indexed="8"/>
        <rFont val="宋体"/>
        <family val="0"/>
      </rPr>
      <t>LM1</t>
    </r>
    <r>
      <rPr>
        <sz val="10.5"/>
        <color indexed="8"/>
        <rFont val="宋体"/>
        <family val="0"/>
      </rPr>
      <t xml:space="preserve">                                                  第1页 共1页    </t>
    </r>
  </si>
  <si>
    <r>
      <t>m</t>
    </r>
    <r>
      <rPr>
        <vertAlign val="superscript"/>
        <sz val="10"/>
        <color indexed="8"/>
        <rFont val="宋体"/>
        <family val="0"/>
      </rPr>
      <t>3</t>
    </r>
  </si>
  <si>
    <r>
      <t>m</t>
    </r>
    <r>
      <rPr>
        <vertAlign val="superscript"/>
        <sz val="10"/>
        <rFont val="宋体"/>
        <family val="0"/>
      </rPr>
      <t>2</t>
    </r>
  </si>
  <si>
    <r>
      <t>编制：</t>
    </r>
    <r>
      <rPr>
        <sz val="10.5"/>
        <rFont val="宋体"/>
        <family val="0"/>
      </rPr>
      <t xml:space="preserve">              </t>
    </r>
    <r>
      <rPr>
        <sz val="10.5"/>
        <rFont val="宋体"/>
        <family val="0"/>
      </rPr>
      <t xml:space="preserve">      </t>
    </r>
    <r>
      <rPr>
        <sz val="10.5"/>
        <rFont val="宋体"/>
        <family val="0"/>
      </rPr>
      <t xml:space="preserve">  </t>
    </r>
    <r>
      <rPr>
        <sz val="10.5"/>
        <rFont val="宋体"/>
        <family val="0"/>
      </rPr>
      <t>复核：</t>
    </r>
    <r>
      <rPr>
        <sz val="10.5"/>
        <rFont val="宋体"/>
        <family val="0"/>
      </rPr>
      <t xml:space="preserve">      </t>
    </r>
    <r>
      <rPr>
        <sz val="10.5"/>
        <rFont val="宋体"/>
        <family val="0"/>
      </rPr>
      <t xml:space="preserve">   </t>
    </r>
    <r>
      <rPr>
        <sz val="10.5"/>
        <rFont val="宋体"/>
        <family val="0"/>
      </rPr>
      <t xml:space="preserve">           </t>
    </r>
    <r>
      <rPr>
        <sz val="10.5"/>
        <rFont val="宋体"/>
        <family val="0"/>
      </rPr>
      <t>编制日期：</t>
    </r>
  </si>
  <si>
    <r>
      <t xml:space="preserve">  投   标   人：</t>
    </r>
    <r>
      <rPr>
        <u val="single"/>
        <sz val="10.5"/>
        <color indexed="8"/>
        <rFont val="宋体"/>
        <family val="0"/>
      </rPr>
      <t xml:space="preserve">        (全称及盖章)        </t>
    </r>
    <r>
      <rPr>
        <sz val="10.5"/>
        <color indexed="8"/>
        <rFont val="宋体"/>
        <family val="0"/>
      </rPr>
      <t xml:space="preserve">      编制时间：</t>
    </r>
    <r>
      <rPr>
        <u val="single"/>
        <sz val="10.5"/>
        <color indexed="8"/>
        <rFont val="宋体"/>
        <family val="0"/>
      </rPr>
      <t xml:space="preserve">                   </t>
    </r>
    <r>
      <rPr>
        <sz val="10.5"/>
        <color indexed="8"/>
        <rFont val="宋体"/>
        <family val="0"/>
      </rPr>
      <t></t>
    </r>
  </si>
  <si>
    <t xml:space="preserve">      编制：                 复核：                 编制日期：</t>
  </si>
  <si>
    <t xml:space="preserve">      编制：                 复核：                 编制日期：</t>
  </si>
  <si>
    <t>编制：                      复核：                    编制日期：</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</si>
</sst>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quot;?&quot;"/>
    <numFmt numFmtId="177" formatCode="#,##0&quot;?&quot;;[Red]\-#,##0&quot;?&quot;"/>
    <numFmt numFmtId="178" formatCode="#,##0.00&quot;?&quot;;\-#,##0.00&quot;?&quot;"/>
    <numFmt numFmtId="179" formatCode="#,##0.00&quot;?&quot;;[Red]\-#,##0.00&quot;?&quot;"/>
    <numFmt numFmtId="180" formatCode="_-* #,##0&quot;?&quot;_-;\-* #,##0&quot;?&quot;_-;_-* &quot;-&quot;&quot;?&quot;_-;_-@_-"/>
    <numFmt numFmtId="181" formatCode="_-* #,##0_餩._-;\-* #,##0_餩._-;_-* &quot;-&quot;_餩._-;_-@_-"/>
    <numFmt numFmtId="182" formatCode="_-* #,##0.00&quot;?&quot;_-;\-* #,##0.00&quot;?&quot;_-;_-* &quot;-&quot;??&quot;?&quot;_-;_-@_-"/>
    <numFmt numFmtId="183" formatCode="_-* #,##0.00_餩._-;\-* #,##0.00_餩._-;_-* &quot;-&quot;??_餩._-;_-@_-"/>
    <numFmt numFmtId="184" formatCode="#,##0_ "/>
    <numFmt numFmtId="185" formatCode="#,##0_);[Red]\(#,##0\)"/>
    <numFmt numFmtId="186" formatCode="0_ "/>
    <numFmt numFmtId="187" formatCode="0.000_ "/>
    <numFmt numFmtId="188" formatCode="0.00_ "/>
    <numFmt numFmtId="189" formatCode="[DBNum2][$-804]General"/>
    <numFmt numFmtId="190" formatCode="0;_퐀"/>
    <numFmt numFmtId="191" formatCode="0;_؀"/>
    <numFmt numFmtId="192" formatCode="0.0;_؀"/>
    <numFmt numFmtId="193" formatCode="0.00;_؀"/>
    <numFmt numFmtId="194" formatCode="0.0_ "/>
    <numFmt numFmtId="195" formatCode="0;_퐎"/>
    <numFmt numFmtId="196" formatCode="0.0;_퐎"/>
    <numFmt numFmtId="197" formatCode="0.00;_퐎"/>
    <numFmt numFmtId="198" formatCode="_ * #,##0.000_ ;_ * \-#,##0.000_ ;_ * &quot;-&quot;???_ ;_ @_ "/>
    <numFmt numFmtId="199" formatCode="_-* #,##0_-;\-* #,##0_-;_-* &quot;-&quot;_-;_-@_-"/>
    <numFmt numFmtId="200" formatCode="#,##0;\(#,##0\)"/>
    <numFmt numFmtId="201" formatCode="_-* #,##0.00_-;\-* #,##0.00_-;_-* &quot;-&quot;??_-;_-@_-"/>
    <numFmt numFmtId="202" formatCode="_-&quot;$&quot;\ * #,##0_-;_-&quot;$&quot;\ * #,##0\-;_-&quot;$&quot;\ * &quot;-&quot;_-;_-@_-"/>
    <numFmt numFmtId="203" formatCode="_-&quot;$&quot;\ * #,##0.00_-;_-&quot;$&quot;\ * #,##0.00\-;_-&quot;$&quot;\ * &quot;-&quot;??_-;_-@_-"/>
    <numFmt numFmtId="204" formatCode="\$#,##0.00;\(\$#,##0.00\)"/>
    <numFmt numFmtId="205" formatCode="\$#,##0;\(\$#,##0\)"/>
    <numFmt numFmtId="206" formatCode="#,##0.0_);\(#,##0.0\)"/>
    <numFmt numFmtId="207" formatCode="&quot;$&quot;#,##0_);[Red]\(&quot;$&quot;#,##0\)"/>
    <numFmt numFmtId="208" formatCode="&quot;$&quot;#,##0.00_);[Red]\(&quot;$&quot;#,##0.00\)"/>
    <numFmt numFmtId="209" formatCode="&quot;$&quot;\ #,##0.00_-;[Red]&quot;$&quot;\ #,##0.00\-"/>
    <numFmt numFmtId="210" formatCode="&quot;$&quot;\ #,##0_-;[Red]&quot;$&quot;\ #,##0\-"/>
    <numFmt numFmtId="211" formatCode="_(&quot;$&quot;* #,##0.00_);_(&quot;$&quot;* \(#,##0.00\);_(&quot;$&quot;* &quot;-&quot;??_);_(@_)"/>
    <numFmt numFmtId="212" formatCode="_(&quot;$&quot;* #,##0_);_(&quot;$&quot;* \(#,##0\);_(&quot;$&quot;* &quot;-&quot;_);_(@_)"/>
    <numFmt numFmtId="213" formatCode="yy\.mm\.dd"/>
    <numFmt numFmtId="214" formatCode="0.00_);[Red]\(0.00\)"/>
    <numFmt numFmtId="215" formatCode="0_);[Red]\(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numFmt numFmtId="222" formatCode="#,##0.00_ "/>
  </numFmts>
  <fonts count="104">
    <font>
      <sz val="11"/>
      <color theme="1"/>
      <name val="Calibri"/>
      <family val="0"/>
    </font>
    <font>
      <sz val="11"/>
      <color indexed="8"/>
      <name val="宋体"/>
      <family val="0"/>
    </font>
    <font>
      <sz val="10"/>
      <color indexed="8"/>
      <name val="宋体"/>
      <family val="0"/>
    </font>
    <font>
      <u val="single"/>
      <sz val="10"/>
      <color indexed="8"/>
      <name val="宋体"/>
      <family val="0"/>
    </font>
    <font>
      <sz val="9"/>
      <name val="宋体"/>
      <family val="0"/>
    </font>
    <font>
      <sz val="12"/>
      <name val="宋体"/>
      <family val="0"/>
    </font>
    <font>
      <b/>
      <sz val="16"/>
      <name val="宋体"/>
      <family val="0"/>
    </font>
    <font>
      <sz val="10"/>
      <name val="宋体"/>
      <family val="0"/>
    </font>
    <font>
      <sz val="11"/>
      <name val="宋体"/>
      <family val="0"/>
    </font>
    <font>
      <b/>
      <sz val="10"/>
      <name val="宋体"/>
      <family val="0"/>
    </font>
    <font>
      <b/>
      <sz val="10"/>
      <color indexed="8"/>
      <name val="宋体"/>
      <family val="0"/>
    </font>
    <font>
      <sz val="10.5"/>
      <color indexed="8"/>
      <name val="宋体"/>
      <family val="0"/>
    </font>
    <font>
      <vertAlign val="superscript"/>
      <sz val="10"/>
      <color indexed="8"/>
      <name val="宋体"/>
      <family val="0"/>
    </font>
    <font>
      <sz val="12"/>
      <color indexed="8"/>
      <name val="宋体"/>
      <family val="0"/>
    </font>
    <font>
      <sz val="9"/>
      <color indexed="8"/>
      <name val="宋体"/>
      <family val="0"/>
    </font>
    <font>
      <b/>
      <sz val="12"/>
      <color indexed="8"/>
      <name val="宋体"/>
      <family val="0"/>
    </font>
    <font>
      <sz val="24"/>
      <name val="黑体"/>
      <family val="3"/>
    </font>
    <font>
      <sz val="14"/>
      <name val="黑体"/>
      <family val="3"/>
    </font>
    <font>
      <sz val="12"/>
      <name val="黑体"/>
      <family val="3"/>
    </font>
    <font>
      <u val="single"/>
      <sz val="14"/>
      <name val="黑体"/>
      <family val="3"/>
    </font>
    <font>
      <u val="single"/>
      <sz val="10"/>
      <name val="宋体"/>
      <family val="0"/>
    </font>
    <font>
      <b/>
      <sz val="18"/>
      <color indexed="62"/>
      <name val="宋体"/>
      <family val="0"/>
    </font>
    <font>
      <u val="single"/>
      <sz val="14"/>
      <color indexed="10"/>
      <name val="黑体"/>
      <family val="3"/>
    </font>
    <font>
      <sz val="12"/>
      <name val="Times New Roman"/>
      <family val="1"/>
    </font>
    <font>
      <sz val="10"/>
      <name val="Helv"/>
      <family val="2"/>
    </font>
    <font>
      <sz val="10"/>
      <name val="Geneva"/>
      <family val="2"/>
    </font>
    <font>
      <sz val="10"/>
      <name val="Arial"/>
      <family val="2"/>
    </font>
    <font>
      <sz val="12"/>
      <color indexed="9"/>
      <name val="宋体"/>
      <family val="0"/>
    </font>
    <font>
      <sz val="8"/>
      <name val="Times New Roman"/>
      <family val="1"/>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b/>
      <sz val="14"/>
      <name val="楷体"/>
      <family val="3"/>
    </font>
    <font>
      <sz val="10"/>
      <name val="楷体"/>
      <family val="3"/>
    </font>
    <font>
      <sz val="11"/>
      <color indexed="20"/>
      <name val="Tahoma"/>
      <family val="2"/>
    </font>
    <font>
      <sz val="12"/>
      <color indexed="16"/>
      <name val="宋体"/>
      <family val="0"/>
    </font>
    <font>
      <b/>
      <sz val="10"/>
      <name val="Arial"/>
      <family val="2"/>
    </font>
    <font>
      <b/>
      <sz val="9"/>
      <name val="Arial"/>
      <family val="2"/>
    </font>
    <font>
      <sz val="11"/>
      <color indexed="17"/>
      <name val="Tahoma"/>
      <family val="2"/>
    </font>
    <font>
      <sz val="12"/>
      <color indexed="17"/>
      <name val="宋体"/>
      <family val="0"/>
    </font>
    <font>
      <u val="single"/>
      <sz val="10.5"/>
      <color indexed="8"/>
      <name val="宋体"/>
      <family val="0"/>
    </font>
    <font>
      <b/>
      <sz val="10.5"/>
      <color indexed="8"/>
      <name val="宋体"/>
      <family val="0"/>
    </font>
    <font>
      <b/>
      <sz val="14"/>
      <name val="黑体"/>
      <family val="3"/>
    </font>
    <font>
      <u val="single"/>
      <sz val="10.5"/>
      <name val="宋体"/>
      <family val="0"/>
    </font>
    <font>
      <sz val="10.5"/>
      <name val="宋体"/>
      <family val="0"/>
    </font>
    <font>
      <b/>
      <u val="single"/>
      <sz val="10.5"/>
      <name val="宋体"/>
      <family val="0"/>
    </font>
    <font>
      <b/>
      <sz val="10.5"/>
      <name val="宋体"/>
      <family val="0"/>
    </font>
    <font>
      <sz val="10"/>
      <color indexed="8"/>
      <name val="Times New Roman"/>
      <family val="1"/>
    </font>
    <font>
      <vertAlign val="superscrip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Times New Roman"/>
      <family val="1"/>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Calibri"/>
      <family val="0"/>
    </font>
    <font>
      <sz val="10.5"/>
      <color theme="1"/>
      <name val="宋体"/>
      <family val="0"/>
    </font>
    <font>
      <b/>
      <sz val="10.5"/>
      <color theme="1"/>
      <name val="宋体"/>
      <family val="0"/>
    </font>
    <font>
      <b/>
      <sz val="10.5"/>
      <name val="Calibri"/>
      <family val="0"/>
    </font>
    <font>
      <b/>
      <sz val="10"/>
      <name val="Calibri"/>
      <family val="0"/>
    </font>
    <font>
      <b/>
      <sz val="10.5"/>
      <name val="Cambria"/>
      <family val="0"/>
    </font>
    <font>
      <sz val="10"/>
      <color theme="1"/>
      <name val="Cambria"/>
      <family val="0"/>
    </font>
    <font>
      <sz val="10"/>
      <color theme="1"/>
      <name val="宋体"/>
      <family val="0"/>
    </font>
    <font>
      <sz val="10.5"/>
      <name val="Calibri"/>
      <family val="0"/>
    </font>
    <font>
      <sz val="10"/>
      <name val="Cambria"/>
      <family val="0"/>
    </font>
    <font>
      <sz val="10"/>
      <color theme="1"/>
      <name val="Calibri"/>
      <family val="0"/>
    </font>
    <font>
      <sz val="11"/>
      <name val="Calibri"/>
      <family val="0"/>
    </font>
    <font>
      <b/>
      <sz val="14"/>
      <color theme="1"/>
      <name val="黑体"/>
      <family val="3"/>
    </font>
    <font>
      <sz val="10.5"/>
      <name val="Cambria"/>
      <family val="0"/>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right/>
      <top style="medium"/>
      <bottom style="medium"/>
    </border>
    <border>
      <left>
        <color indexed="63"/>
      </left>
      <right>
        <color indexed="63"/>
      </right>
      <top style="thin"/>
      <bottom style="thin"/>
    </border>
    <border>
      <left style="thin"/>
      <right style="thin"/>
      <top style="thin"/>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top/>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protection/>
    </xf>
    <xf numFmtId="0" fontId="24" fillId="0" borderId="0">
      <alignment/>
      <protection/>
    </xf>
    <xf numFmtId="0" fontId="25" fillId="0" borderId="0">
      <alignment/>
      <protection/>
    </xf>
    <xf numFmtId="49" fontId="26" fillId="0" borderId="0" applyFont="0" applyFill="0" applyBorder="0" applyAlignment="0" applyProtection="0"/>
    <xf numFmtId="49" fontId="26" fillId="0" borderId="0" applyFont="0" applyFill="0" applyBorder="0" applyAlignment="0" applyProtection="0"/>
    <xf numFmtId="0" fontId="24" fillId="0" borderId="0">
      <alignment/>
      <protection/>
    </xf>
    <xf numFmtId="0" fontId="23" fillId="0" borderId="0">
      <alignment/>
      <protection/>
    </xf>
    <xf numFmtId="0" fontId="25" fillId="0" borderId="0">
      <alignment/>
      <protection/>
    </xf>
    <xf numFmtId="0" fontId="23" fillId="0" borderId="0">
      <alignment/>
      <protection/>
    </xf>
    <xf numFmtId="0" fontId="24" fillId="0" borderId="0">
      <alignment/>
      <protection/>
    </xf>
    <xf numFmtId="0" fontId="2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24" fillId="0" borderId="0">
      <alignment/>
      <protection locked="0"/>
    </xf>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0" borderId="0">
      <alignment horizontal="center" wrapText="1"/>
      <protection locked="0"/>
    </xf>
    <xf numFmtId="199" fontId="26" fillId="0" borderId="0" applyFont="0" applyFill="0" applyBorder="0" applyAlignment="0" applyProtection="0"/>
    <xf numFmtId="200" fontId="29" fillId="0" borderId="0">
      <alignment/>
      <protection/>
    </xf>
    <xf numFmtId="201" fontId="26" fillId="0" borderId="0" applyFont="0" applyFill="0" applyBorder="0" applyAlignment="0" applyProtection="0"/>
    <xf numFmtId="202" fontId="26" fillId="0" borderId="0" applyFont="0" applyFill="0" applyBorder="0" applyAlignment="0" applyProtection="0"/>
    <xf numFmtId="203" fontId="26" fillId="0" borderId="0" applyFont="0" applyFill="0" applyBorder="0" applyAlignment="0" applyProtection="0"/>
    <xf numFmtId="204" fontId="29" fillId="0" borderId="0">
      <alignment/>
      <protection/>
    </xf>
    <xf numFmtId="15" fontId="30" fillId="0" borderId="0">
      <alignment/>
      <protection/>
    </xf>
    <xf numFmtId="205" fontId="29" fillId="0" borderId="0">
      <alignment/>
      <protection/>
    </xf>
    <xf numFmtId="38" fontId="31" fillId="32" borderId="0" applyNumberFormat="0" applyBorder="0" applyAlignment="0" applyProtection="0"/>
    <xf numFmtId="0" fontId="32" fillId="0" borderId="1" applyNumberFormat="0" applyAlignment="0" applyProtection="0"/>
    <xf numFmtId="0" fontId="32" fillId="0" borderId="2">
      <alignment horizontal="left" vertical="center"/>
      <protection/>
    </xf>
    <xf numFmtId="0" fontId="32" fillId="0" borderId="2">
      <alignment horizontal="left" vertical="center"/>
      <protection/>
    </xf>
    <xf numFmtId="10" fontId="31" fillId="33" borderId="3" applyNumberFormat="0" applyBorder="0" applyAlignment="0" applyProtection="0"/>
    <xf numFmtId="10" fontId="31" fillId="33" borderId="3" applyNumberFormat="0" applyBorder="0" applyAlignment="0" applyProtection="0"/>
    <xf numFmtId="206" fontId="33" fillId="34" borderId="0">
      <alignment/>
      <protection/>
    </xf>
    <xf numFmtId="206" fontId="34" fillId="35" borderId="0">
      <alignment/>
      <protection/>
    </xf>
    <xf numFmtId="38" fontId="30" fillId="0" borderId="0" applyFont="0" applyFill="0" applyBorder="0" applyAlignment="0" applyProtection="0"/>
    <xf numFmtId="40" fontId="30"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7" fontId="30" fillId="0" borderId="0" applyFont="0" applyFill="0" applyBorder="0" applyAlignment="0" applyProtection="0"/>
    <xf numFmtId="208" fontId="30" fillId="0" borderId="0" applyFont="0" applyFill="0" applyBorder="0" applyAlignment="0" applyProtection="0"/>
    <xf numFmtId="209" fontId="26" fillId="0" borderId="0" applyFont="0" applyFill="0" applyBorder="0" applyAlignment="0" applyProtection="0"/>
    <xf numFmtId="202" fontId="26" fillId="0" borderId="0" applyFont="0" applyFill="0" applyBorder="0" applyAlignment="0" applyProtection="0"/>
    <xf numFmtId="0" fontId="29" fillId="0" borderId="0">
      <alignment/>
      <protection/>
    </xf>
    <xf numFmtId="37" fontId="35" fillId="0" borderId="0">
      <alignment/>
      <protection/>
    </xf>
    <xf numFmtId="210" fontId="26" fillId="0" borderId="0">
      <alignment/>
      <protection/>
    </xf>
    <xf numFmtId="0" fontId="24" fillId="0" borderId="0">
      <alignment/>
      <protection/>
    </xf>
    <xf numFmtId="14" fontId="28" fillId="0" borderId="0">
      <alignment horizontal="center" wrapText="1"/>
      <protection locked="0"/>
    </xf>
    <xf numFmtId="10" fontId="26" fillId="0" borderId="0" applyFont="0" applyFill="0" applyBorder="0" applyAlignment="0" applyProtection="0"/>
    <xf numFmtId="9" fontId="24" fillId="0" borderId="0" applyFont="0" applyFill="0" applyBorder="0" applyAlignment="0" applyProtection="0"/>
    <xf numFmtId="13" fontId="26" fillId="0" borderId="0" applyFont="0" applyFill="0" applyProtection="0">
      <alignment/>
    </xf>
    <xf numFmtId="0" fontId="30" fillId="0" borderId="0" applyNumberFormat="0" applyFont="0" applyFill="0" applyBorder="0" applyAlignment="0" applyProtection="0"/>
    <xf numFmtId="15" fontId="30" fillId="0" borderId="0" applyFont="0" applyFill="0" applyBorder="0" applyAlignment="0" applyProtection="0"/>
    <xf numFmtId="4" fontId="30" fillId="0" borderId="0" applyFont="0" applyFill="0" applyBorder="0" applyAlignment="0" applyProtection="0"/>
    <xf numFmtId="0" fontId="36" fillId="0" borderId="4">
      <alignment horizontal="center"/>
      <protection/>
    </xf>
    <xf numFmtId="3" fontId="30" fillId="0" borderId="0" applyFont="0" applyFill="0" applyBorder="0" applyAlignment="0" applyProtection="0"/>
    <xf numFmtId="0" fontId="30" fillId="36" borderId="0" applyNumberFormat="0" applyFon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7" fillId="37" borderId="5">
      <alignment/>
      <protection locked="0"/>
    </xf>
    <xf numFmtId="0" fontId="38" fillId="0" borderId="0">
      <alignment/>
      <protection/>
    </xf>
    <xf numFmtId="0" fontId="37" fillId="37" borderId="5">
      <alignment/>
      <protection locked="0"/>
    </xf>
    <xf numFmtId="0" fontId="37" fillId="37" borderId="5">
      <alignment/>
      <protection locked="0"/>
    </xf>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211" fontId="26" fillId="0" borderId="0" applyFont="0" applyFill="0" applyBorder="0" applyAlignment="0" applyProtection="0"/>
    <xf numFmtId="212" fontId="26" fillId="0" borderId="0" applyFont="0" applyFill="0" applyBorder="0" applyAlignment="0" applyProtection="0"/>
    <xf numFmtId="0" fontId="26" fillId="0" borderId="6" applyNumberFormat="0" applyFill="0" applyProtection="0">
      <alignment horizontal="right"/>
    </xf>
    <xf numFmtId="0" fontId="74" fillId="0" borderId="0" applyNumberFormat="0" applyFill="0" applyBorder="0" applyAlignment="0" applyProtection="0"/>
    <xf numFmtId="0" fontId="75" fillId="0" borderId="7"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0" applyNumberFormat="0" applyFill="0" applyBorder="0" applyAlignment="0" applyProtection="0"/>
    <xf numFmtId="0" fontId="39" fillId="0" borderId="6" applyNumberFormat="0" applyFill="0" applyProtection="0">
      <alignment horizontal="center"/>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0" fillId="0" borderId="10" applyNumberFormat="0" applyFill="0" applyProtection="0">
      <alignment horizontal="center"/>
    </xf>
    <xf numFmtId="0" fontId="78" fillId="38" borderId="0" applyNumberFormat="0" applyBorder="0" applyAlignment="0" applyProtection="0"/>
    <xf numFmtId="0" fontId="41"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lignment vertical="center"/>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1"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protection/>
    </xf>
    <xf numFmtId="0" fontId="0" fillId="0" borderId="0">
      <alignment vertical="center"/>
      <protection/>
    </xf>
    <xf numFmtId="0" fontId="1" fillId="0" borderId="0">
      <alignment/>
      <protection/>
    </xf>
    <xf numFmtId="0" fontId="1" fillId="0" borderId="0">
      <alignment vertical="center"/>
      <protection/>
    </xf>
    <xf numFmtId="0" fontId="0" fillId="0" borderId="0">
      <alignment vertical="center"/>
      <protection/>
    </xf>
    <xf numFmtId="0" fontId="1" fillId="0" borderId="0">
      <alignment vertical="center"/>
      <protection/>
    </xf>
    <xf numFmtId="0" fontId="5"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3" fontId="43" fillId="0" borderId="0" applyNumberFormat="0" applyFill="0" applyBorder="0" applyAlignment="0" applyProtection="0"/>
    <xf numFmtId="0" fontId="44" fillId="0" borderId="0" applyNumberFormat="0" applyFill="0" applyBorder="0" applyAlignment="0" applyProtection="0"/>
    <xf numFmtId="0" fontId="80" fillId="41" borderId="0" applyNumberFormat="0" applyBorder="0" applyAlignment="0" applyProtection="0"/>
    <xf numFmtId="0" fontId="45" fillId="42"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81" fillId="0" borderId="11"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82" fillId="43" borderId="12" applyNumberFormat="0" applyAlignment="0" applyProtection="0"/>
    <xf numFmtId="0" fontId="83" fillId="44" borderId="13" applyNumberFormat="0" applyAlignment="0" applyProtection="0"/>
    <xf numFmtId="0" fontId="84" fillId="0" borderId="0" applyNumberFormat="0" applyFill="0" applyBorder="0" applyAlignment="0" applyProtection="0"/>
    <xf numFmtId="0" fontId="40" fillId="0" borderId="10" applyNumberFormat="0" applyFill="0" applyProtection="0">
      <alignment horizontal="left"/>
    </xf>
    <xf numFmtId="0" fontId="85" fillId="0" borderId="0" applyNumberFormat="0" applyFill="0" applyBorder="0" applyAlignment="0" applyProtection="0"/>
    <xf numFmtId="0" fontId="86" fillId="0" borderId="14" applyNumberFormat="0" applyFill="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183" fontId="0" fillId="0" borderId="0" applyFont="0" applyFill="0" applyBorder="0" applyAlignment="0" applyProtection="0"/>
    <xf numFmtId="43" fontId="5" fillId="0" borderId="0" applyFont="0" applyFill="0" applyBorder="0" applyAlignment="0" applyProtection="0"/>
    <xf numFmtId="181" fontId="0" fillId="0" borderId="0" applyFont="0" applyFill="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73" fillId="48" borderId="0" applyNumberFormat="0" applyBorder="0" applyAlignment="0" applyProtection="0"/>
    <xf numFmtId="0" fontId="73" fillId="49" borderId="0" applyNumberFormat="0" applyBorder="0" applyAlignment="0" applyProtection="0"/>
    <xf numFmtId="0" fontId="73" fillId="50" borderId="0" applyNumberFormat="0" applyBorder="0" applyAlignment="0" applyProtection="0"/>
    <xf numFmtId="0" fontId="73" fillId="51" borderId="0" applyNumberFormat="0" applyBorder="0" applyAlignment="0" applyProtection="0"/>
    <xf numFmtId="0" fontId="73" fillId="52" borderId="0" applyNumberFormat="0" applyBorder="0" applyAlignment="0" applyProtection="0"/>
    <xf numFmtId="0" fontId="73" fillId="53" borderId="0" applyNumberFormat="0" applyBorder="0" applyAlignment="0" applyProtection="0"/>
    <xf numFmtId="213" fontId="26" fillId="0" borderId="10" applyFill="0" applyProtection="0">
      <alignment horizontal="right"/>
    </xf>
    <xf numFmtId="0" fontId="26" fillId="0" borderId="6" applyNumberFormat="0" applyFill="0" applyProtection="0">
      <alignment horizontal="left"/>
    </xf>
    <xf numFmtId="0" fontId="87" fillId="54" borderId="0" applyNumberFormat="0" applyBorder="0" applyAlignment="0" applyProtection="0"/>
    <xf numFmtId="0" fontId="88" fillId="43" borderId="15" applyNumberFormat="0" applyAlignment="0" applyProtection="0"/>
    <xf numFmtId="0" fontId="89" fillId="55" borderId="12" applyNumberFormat="0" applyAlignment="0" applyProtection="0"/>
    <xf numFmtId="1" fontId="26" fillId="0" borderId="10" applyFill="0" applyProtection="0">
      <alignment horizontal="center"/>
    </xf>
    <xf numFmtId="0" fontId="24" fillId="0" borderId="0">
      <alignment/>
      <protection/>
    </xf>
    <xf numFmtId="0" fontId="30" fillId="0" borderId="0">
      <alignment/>
      <protection/>
    </xf>
    <xf numFmtId="43" fontId="26" fillId="0" borderId="0" applyFont="0" applyFill="0" applyBorder="0" applyAlignment="0" applyProtection="0"/>
    <xf numFmtId="41" fontId="26" fillId="0" borderId="0" applyFont="0" applyFill="0" applyBorder="0" applyAlignment="0" applyProtection="0"/>
    <xf numFmtId="0" fontId="0" fillId="56" borderId="16" applyNumberFormat="0" applyFont="0" applyAlignment="0" applyProtection="0"/>
  </cellStyleXfs>
  <cellXfs count="233">
    <xf numFmtId="0" fontId="0" fillId="0" borderId="0" xfId="0" applyFont="1" applyAlignment="1">
      <alignment/>
    </xf>
    <xf numFmtId="0" fontId="6" fillId="0" borderId="17" xfId="429" applyFont="1" applyBorder="1" applyAlignment="1">
      <alignment vertical="center"/>
      <protection/>
    </xf>
    <xf numFmtId="0" fontId="5" fillId="0" borderId="0" xfId="429" applyAlignment="1">
      <alignment horizontal="center" vertical="center"/>
      <protection/>
    </xf>
    <xf numFmtId="0" fontId="7" fillId="0" borderId="3" xfId="429" applyFont="1" applyBorder="1" applyAlignment="1">
      <alignment horizontal="center" vertical="center" shrinkToFit="1"/>
      <protection/>
    </xf>
    <xf numFmtId="0" fontId="7" fillId="0" borderId="3" xfId="429" applyFont="1" applyBorder="1" applyAlignment="1">
      <alignment horizontal="center" vertical="center"/>
      <protection/>
    </xf>
    <xf numFmtId="184" fontId="7" fillId="0" borderId="3" xfId="429" applyNumberFormat="1" applyFont="1" applyBorder="1" applyAlignment="1">
      <alignment horizontal="center" vertical="center" shrinkToFit="1"/>
      <protection/>
    </xf>
    <xf numFmtId="0" fontId="7" fillId="0" borderId="0" xfId="429" applyFont="1" applyAlignment="1">
      <alignment horizontal="center" vertical="center"/>
      <protection/>
    </xf>
    <xf numFmtId="0" fontId="7" fillId="57" borderId="3" xfId="429" applyFont="1" applyFill="1" applyBorder="1" applyAlignment="1">
      <alignment horizontal="center" vertical="center" shrinkToFit="1"/>
      <protection/>
    </xf>
    <xf numFmtId="185" fontId="7" fillId="57" borderId="3" xfId="429" applyNumberFormat="1" applyFont="1" applyFill="1" applyBorder="1" applyAlignment="1">
      <alignment horizontal="right" vertical="center" shrinkToFit="1"/>
      <protection/>
    </xf>
    <xf numFmtId="184" fontId="7" fillId="57" borderId="3" xfId="429" applyNumberFormat="1" applyFont="1" applyFill="1" applyBorder="1" applyAlignment="1">
      <alignment horizontal="right" vertical="center" shrinkToFit="1"/>
      <protection/>
    </xf>
    <xf numFmtId="0" fontId="7" fillId="57" borderId="0" xfId="429" applyFont="1" applyFill="1" applyAlignment="1">
      <alignment horizontal="center" vertical="center"/>
      <protection/>
    </xf>
    <xf numFmtId="10" fontId="7" fillId="57" borderId="3" xfId="429" applyNumberFormat="1" applyFont="1" applyFill="1" applyBorder="1" applyAlignment="1">
      <alignment horizontal="center" vertical="center" shrinkToFit="1"/>
      <protection/>
    </xf>
    <xf numFmtId="0" fontId="7" fillId="57" borderId="0" xfId="429" applyFont="1" applyFill="1" applyAlignment="1">
      <alignment horizontal="center" vertical="center" shrinkToFit="1"/>
      <protection/>
    </xf>
    <xf numFmtId="0" fontId="7" fillId="57" borderId="3" xfId="429" applyFont="1" applyFill="1" applyBorder="1" applyAlignment="1">
      <alignment horizontal="center" vertical="center" wrapText="1" shrinkToFit="1"/>
      <protection/>
    </xf>
    <xf numFmtId="0" fontId="5" fillId="0" borderId="0" xfId="429" applyAlignment="1">
      <alignment horizontal="center" vertical="center" shrinkToFit="1"/>
      <protection/>
    </xf>
    <xf numFmtId="0" fontId="5" fillId="0" borderId="0" xfId="429" applyAlignment="1">
      <alignment horizontal="right" vertical="center"/>
      <protection/>
    </xf>
    <xf numFmtId="0" fontId="5" fillId="0" borderId="0" xfId="429" applyFont="1" applyAlignment="1">
      <alignment horizontal="right" vertical="center"/>
      <protection/>
    </xf>
    <xf numFmtId="184" fontId="5" fillId="0" borderId="0" xfId="429" applyNumberFormat="1" applyAlignment="1">
      <alignment horizontal="right" vertical="center" shrinkToFit="1"/>
      <protection/>
    </xf>
    <xf numFmtId="0" fontId="2" fillId="0" borderId="3" xfId="306" applyFont="1" applyFill="1" applyBorder="1" applyAlignment="1" applyProtection="1">
      <alignment horizontal="center" vertical="center" wrapText="1"/>
      <protection/>
    </xf>
    <xf numFmtId="0" fontId="2" fillId="0" borderId="3" xfId="306" applyFont="1" applyFill="1" applyBorder="1" applyAlignment="1" applyProtection="1">
      <alignment horizontal="left" vertical="center" wrapText="1"/>
      <protection/>
    </xf>
    <xf numFmtId="0" fontId="10" fillId="0" borderId="3" xfId="306" applyFont="1" applyFill="1" applyBorder="1" applyAlignment="1" applyProtection="1">
      <alignment horizontal="left" vertical="center" wrapText="1"/>
      <protection/>
    </xf>
    <xf numFmtId="0" fontId="2" fillId="0" borderId="3" xfId="306" applyFont="1" applyBorder="1" applyAlignment="1" applyProtection="1">
      <alignment horizontal="center" vertical="center" wrapText="1"/>
      <protection/>
    </xf>
    <xf numFmtId="0" fontId="7" fillId="0" borderId="3" xfId="306" applyFont="1" applyFill="1" applyBorder="1" applyAlignment="1" applyProtection="1">
      <alignment horizontal="left" vertical="center" shrinkToFit="1"/>
      <protection/>
    </xf>
    <xf numFmtId="0" fontId="5" fillId="0" borderId="0" xfId="348">
      <alignment vertical="center"/>
      <protection/>
    </xf>
    <xf numFmtId="0" fontId="17" fillId="0" borderId="0" xfId="348" applyFont="1" applyAlignment="1">
      <alignment/>
      <protection/>
    </xf>
    <xf numFmtId="0" fontId="17" fillId="0" borderId="0" xfId="348" applyFont="1" applyBorder="1" applyAlignment="1">
      <alignment horizontal="left" wrapText="1"/>
      <protection/>
    </xf>
    <xf numFmtId="0" fontId="18" fillId="0" borderId="3" xfId="348" applyFont="1" applyBorder="1" applyAlignment="1">
      <alignment horizontal="left" vertical="center" shrinkToFit="1"/>
      <protection/>
    </xf>
    <xf numFmtId="41" fontId="5" fillId="0" borderId="0" xfId="348" applyNumberFormat="1" applyFont="1">
      <alignment vertical="center"/>
      <protection/>
    </xf>
    <xf numFmtId="0" fontId="5" fillId="0" borderId="0" xfId="348" applyFont="1">
      <alignment vertical="center"/>
      <protection/>
    </xf>
    <xf numFmtId="0" fontId="17" fillId="0" borderId="0" xfId="348" applyFont="1" applyAlignment="1">
      <alignment horizontal="center" vertical="center"/>
      <protection/>
    </xf>
    <xf numFmtId="0" fontId="17" fillId="0" borderId="0" xfId="348" applyFont="1" applyAlignment="1">
      <alignment horizontal="right" vertical="center"/>
      <protection/>
    </xf>
    <xf numFmtId="0" fontId="17" fillId="0" borderId="0" xfId="348" applyFont="1" applyBorder="1">
      <alignment vertical="center"/>
      <protection/>
    </xf>
    <xf numFmtId="0" fontId="19" fillId="0" borderId="0" xfId="348" applyFont="1" applyBorder="1" applyAlignment="1">
      <alignment vertical="center"/>
      <protection/>
    </xf>
    <xf numFmtId="0" fontId="17" fillId="0" borderId="0" xfId="348" applyFont="1">
      <alignment vertical="center"/>
      <protection/>
    </xf>
    <xf numFmtId="0" fontId="17" fillId="0" borderId="0" xfId="348" applyFont="1" applyBorder="1" applyAlignment="1">
      <alignment horizontal="left" vertical="center"/>
      <protection/>
    </xf>
    <xf numFmtId="0" fontId="18" fillId="0" borderId="0" xfId="348" applyFont="1">
      <alignment vertical="center"/>
      <protection/>
    </xf>
    <xf numFmtId="0" fontId="7" fillId="0" borderId="3" xfId="429" applyFont="1" applyBorder="1" applyAlignment="1">
      <alignment horizontal="center" vertical="center" shrinkToFit="1"/>
      <protection/>
    </xf>
    <xf numFmtId="0" fontId="7" fillId="0" borderId="3" xfId="429" applyFont="1" applyBorder="1" applyAlignment="1">
      <alignment horizontal="right" vertical="center"/>
      <protection/>
    </xf>
    <xf numFmtId="184" fontId="7" fillId="0" borderId="3" xfId="306" applyNumberFormat="1" applyFont="1" applyBorder="1" applyAlignment="1">
      <alignment horizontal="right" vertical="center" shrinkToFit="1"/>
      <protection/>
    </xf>
    <xf numFmtId="0" fontId="7" fillId="0" borderId="0" xfId="429" applyFont="1" applyAlignment="1">
      <alignment horizontal="center" vertical="center"/>
      <protection/>
    </xf>
    <xf numFmtId="0" fontId="7" fillId="57" borderId="3" xfId="429" applyFont="1" applyFill="1" applyBorder="1" applyAlignment="1">
      <alignment horizontal="center" vertical="center" wrapText="1" shrinkToFit="1"/>
      <protection/>
    </xf>
    <xf numFmtId="0" fontId="5" fillId="0" borderId="3" xfId="429" applyFont="1" applyBorder="1" applyAlignment="1">
      <alignment horizontal="right" vertical="center"/>
      <protection/>
    </xf>
    <xf numFmtId="10" fontId="7" fillId="57" borderId="3" xfId="429" applyNumberFormat="1" applyFont="1" applyFill="1" applyBorder="1" applyAlignment="1">
      <alignment horizontal="center" vertical="center" shrinkToFit="1"/>
      <protection/>
    </xf>
    <xf numFmtId="0" fontId="5" fillId="0" borderId="0" xfId="429" applyFont="1" applyAlignment="1">
      <alignment horizontal="center" vertical="center"/>
      <protection/>
    </xf>
    <xf numFmtId="0" fontId="5" fillId="0" borderId="0" xfId="306" applyBorder="1" applyAlignment="1" applyProtection="1">
      <alignment vertical="center"/>
      <protection/>
    </xf>
    <xf numFmtId="0" fontId="90" fillId="0" borderId="0" xfId="0" applyFont="1" applyBorder="1" applyAlignment="1" applyProtection="1">
      <alignment vertical="center"/>
      <protection/>
    </xf>
    <xf numFmtId="0" fontId="90" fillId="0" borderId="0" xfId="306" applyFont="1" applyBorder="1" applyAlignment="1" applyProtection="1">
      <alignment vertical="center"/>
      <protection/>
    </xf>
    <xf numFmtId="0" fontId="91" fillId="0" borderId="0" xfId="0" applyFont="1" applyBorder="1" applyAlignment="1" applyProtection="1">
      <alignment vertical="center"/>
      <protection/>
    </xf>
    <xf numFmtId="0" fontId="92" fillId="0" borderId="3" xfId="0" applyFont="1" applyBorder="1" applyAlignment="1" applyProtection="1">
      <alignment horizontal="center" vertical="center" wrapText="1"/>
      <protection/>
    </xf>
    <xf numFmtId="0" fontId="91" fillId="0" borderId="3" xfId="0" applyFont="1" applyBorder="1" applyAlignment="1" applyProtection="1">
      <alignment horizontal="center" vertical="center" wrapText="1"/>
      <protection/>
    </xf>
    <xf numFmtId="0" fontId="91" fillId="0" borderId="0" xfId="0" applyFont="1" applyBorder="1" applyAlignment="1" applyProtection="1">
      <alignment horizontal="center" vertical="center" wrapText="1"/>
      <protection/>
    </xf>
    <xf numFmtId="0" fontId="93" fillId="0" borderId="3" xfId="306" applyFont="1" applyFill="1" applyBorder="1" applyAlignment="1" applyProtection="1">
      <alignment horizontal="center" vertical="center" shrinkToFit="1"/>
      <protection/>
    </xf>
    <xf numFmtId="0" fontId="94" fillId="0" borderId="3" xfId="306" applyFont="1" applyFill="1" applyBorder="1" applyAlignment="1" applyProtection="1">
      <alignment horizontal="center" vertical="center" shrinkToFit="1"/>
      <protection/>
    </xf>
    <xf numFmtId="0" fontId="53" fillId="0" borderId="3" xfId="0" applyFont="1" applyFill="1" applyBorder="1" applyAlignment="1" applyProtection="1">
      <alignment horizontal="center" vertical="center" wrapText="1"/>
      <protection/>
    </xf>
    <xf numFmtId="188" fontId="53" fillId="0" borderId="3" xfId="0" applyNumberFormat="1" applyFont="1" applyFill="1" applyBorder="1" applyAlignment="1" applyProtection="1">
      <alignment horizontal="center" vertical="center" wrapText="1"/>
      <protection/>
    </xf>
    <xf numFmtId="0" fontId="94" fillId="0" borderId="3" xfId="0" applyFont="1" applyFill="1" applyBorder="1" applyAlignment="1" applyProtection="1">
      <alignment vertical="center"/>
      <protection/>
    </xf>
    <xf numFmtId="0" fontId="94" fillId="0" borderId="3" xfId="0" applyFont="1" applyFill="1" applyBorder="1" applyAlignment="1" applyProtection="1">
      <alignment vertical="center" shrinkToFit="1"/>
      <protection/>
    </xf>
    <xf numFmtId="0" fontId="94" fillId="0" borderId="3" xfId="0" applyFont="1" applyFill="1" applyBorder="1" applyAlignment="1" applyProtection="1">
      <alignment horizontal="center" vertical="center"/>
      <protection/>
    </xf>
    <xf numFmtId="0" fontId="7" fillId="0" borderId="3" xfId="306" applyFont="1" applyFill="1" applyBorder="1" applyAlignment="1" applyProtection="1">
      <alignment horizontal="center" vertical="center" shrinkToFit="1"/>
      <protection/>
    </xf>
    <xf numFmtId="0" fontId="7" fillId="0" borderId="3" xfId="306" applyFont="1" applyBorder="1" applyAlignment="1" applyProtection="1">
      <alignment horizontal="left" vertical="center"/>
      <protection/>
    </xf>
    <xf numFmtId="0" fontId="8" fillId="0" borderId="0" xfId="0" applyFont="1" applyFill="1" applyBorder="1" applyAlignment="1" applyProtection="1">
      <alignment vertical="center"/>
      <protection/>
    </xf>
    <xf numFmtId="0" fontId="51" fillId="0" borderId="0" xfId="0" applyFont="1" applyFill="1" applyBorder="1" applyAlignment="1" applyProtection="1">
      <alignment vertical="center"/>
      <protection/>
    </xf>
    <xf numFmtId="0" fontId="95" fillId="0" borderId="3" xfId="0" applyFont="1" applyFill="1" applyBorder="1" applyAlignment="1" applyProtection="1">
      <alignment horizontal="center" vertical="center" wrapText="1"/>
      <protection/>
    </xf>
    <xf numFmtId="0" fontId="93" fillId="0" borderId="3" xfId="0" applyFont="1" applyFill="1" applyBorder="1" applyAlignment="1" applyProtection="1">
      <alignment horizontal="center" vertical="center" wrapText="1"/>
      <protection/>
    </xf>
    <xf numFmtId="0" fontId="96" fillId="0" borderId="3" xfId="0" applyFont="1" applyFill="1" applyBorder="1" applyAlignment="1" applyProtection="1">
      <alignment horizontal="left" vertical="center" wrapText="1"/>
      <protection/>
    </xf>
    <xf numFmtId="215" fontId="7" fillId="0" borderId="3" xfId="0" applyNumberFormat="1" applyFont="1" applyFill="1" applyBorder="1" applyAlignment="1" applyProtection="1">
      <alignment horizontal="center" vertical="center" shrinkToFit="1"/>
      <protection locked="0"/>
    </xf>
    <xf numFmtId="0" fontId="97" fillId="0" borderId="3" xfId="0" applyFont="1" applyFill="1" applyBorder="1" applyAlignment="1" applyProtection="1">
      <alignment horizontal="left" vertical="center" wrapText="1"/>
      <protection/>
    </xf>
    <xf numFmtId="0" fontId="97" fillId="0" borderId="3" xfId="0" applyFont="1" applyFill="1" applyBorder="1" applyAlignment="1" applyProtection="1">
      <alignment vertical="center" wrapText="1"/>
      <protection/>
    </xf>
    <xf numFmtId="0" fontId="97" fillId="0" borderId="3" xfId="0" applyFont="1" applyFill="1" applyBorder="1" applyAlignment="1" applyProtection="1">
      <alignment horizontal="justify" vertical="center" wrapText="1"/>
      <protection/>
    </xf>
    <xf numFmtId="215" fontId="98" fillId="0" borderId="3" xfId="0" applyNumberFormat="1" applyFont="1" applyFill="1" applyBorder="1" applyAlignment="1" applyProtection="1">
      <alignment horizontal="center" vertical="center" wrapText="1"/>
      <protection/>
    </xf>
    <xf numFmtId="215" fontId="98" fillId="0" borderId="3" xfId="0" applyNumberFormat="1" applyFont="1" applyFill="1" applyBorder="1" applyAlignment="1" applyProtection="1">
      <alignment horizontal="center" vertical="center" wrapText="1"/>
      <protection locked="0"/>
    </xf>
    <xf numFmtId="221" fontId="97" fillId="0" borderId="3" xfId="0" applyNumberFormat="1" applyFont="1" applyFill="1" applyBorder="1" applyAlignment="1" applyProtection="1">
      <alignment horizontal="justify" vertical="center" wrapText="1"/>
      <protection/>
    </xf>
    <xf numFmtId="0" fontId="99" fillId="0" borderId="3" xfId="0" applyFont="1" applyFill="1" applyBorder="1" applyAlignment="1" applyProtection="1">
      <alignment horizontal="center" vertical="center"/>
      <protection/>
    </xf>
    <xf numFmtId="0" fontId="99" fillId="0" borderId="3" xfId="0" applyFont="1" applyFill="1" applyBorder="1" applyAlignment="1" applyProtection="1">
      <alignment horizontal="center" vertical="center" wrapText="1"/>
      <protection/>
    </xf>
    <xf numFmtId="0" fontId="7" fillId="0" borderId="3" xfId="306" applyNumberFormat="1" applyFont="1" applyFill="1" applyBorder="1" applyAlignment="1" applyProtection="1">
      <alignment horizontal="center" vertical="center" wrapText="1"/>
      <protection/>
    </xf>
    <xf numFmtId="184" fontId="7" fillId="0" borderId="3" xfId="306" applyNumberFormat="1" applyFont="1" applyFill="1" applyBorder="1" applyAlignment="1" applyProtection="1">
      <alignment horizontal="right" vertical="center" shrinkToFit="1"/>
      <protection/>
    </xf>
    <xf numFmtId="0" fontId="7" fillId="0" borderId="0" xfId="306" applyFont="1" applyFill="1" applyProtection="1">
      <alignment vertical="center"/>
      <protection/>
    </xf>
    <xf numFmtId="0" fontId="7" fillId="0" borderId="3" xfId="306" applyFont="1" applyFill="1" applyBorder="1" applyAlignment="1" applyProtection="1">
      <alignment horizontal="center" vertical="center"/>
      <protection/>
    </xf>
    <xf numFmtId="186" fontId="7" fillId="0" borderId="3" xfId="306" applyNumberFormat="1" applyFont="1" applyFill="1" applyBorder="1" applyAlignment="1" applyProtection="1">
      <alignment horizontal="right" vertical="center" shrinkToFit="1"/>
      <protection/>
    </xf>
    <xf numFmtId="184" fontId="9" fillId="0" borderId="3" xfId="306" applyNumberFormat="1" applyFont="1" applyFill="1" applyBorder="1" applyAlignment="1" applyProtection="1">
      <alignment horizontal="right" vertical="center" shrinkToFit="1"/>
      <protection/>
    </xf>
    <xf numFmtId="185" fontId="7" fillId="0" borderId="3" xfId="0" applyNumberFormat="1" applyFont="1" applyFill="1" applyBorder="1" applyAlignment="1" applyProtection="1">
      <alignment horizontal="right" vertical="center" shrinkToFit="1"/>
      <protection/>
    </xf>
    <xf numFmtId="0" fontId="8" fillId="0" borderId="0" xfId="306" applyFont="1" applyFill="1" applyProtection="1">
      <alignment vertical="center"/>
      <protection/>
    </xf>
    <xf numFmtId="0" fontId="8" fillId="0" borderId="0" xfId="306" applyFont="1" applyFill="1" applyAlignment="1" applyProtection="1">
      <alignment horizontal="center" vertical="center"/>
      <protection/>
    </xf>
    <xf numFmtId="0" fontId="8" fillId="0" borderId="0" xfId="306" applyFont="1" applyFill="1" applyAlignment="1" applyProtection="1">
      <alignment vertical="center" shrinkToFi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Border="1" applyAlignment="1" applyProtection="1">
      <alignment horizontal="center" vertical="center" wrapText="1"/>
      <protection/>
    </xf>
    <xf numFmtId="0" fontId="0" fillId="0" borderId="0" xfId="0" applyFill="1" applyAlignment="1" applyProtection="1">
      <alignment/>
      <protection/>
    </xf>
    <xf numFmtId="0" fontId="0" fillId="0" borderId="0" xfId="0" applyFill="1" applyAlignment="1" applyProtection="1">
      <alignment/>
      <protection/>
    </xf>
    <xf numFmtId="0" fontId="2"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center" vertical="center"/>
      <protection/>
    </xf>
    <xf numFmtId="215" fontId="100" fillId="0" borderId="3" xfId="0" applyNumberFormat="1" applyFont="1" applyFill="1" applyBorder="1" applyAlignment="1" applyProtection="1">
      <alignment horizontal="right" vertical="center"/>
      <protection/>
    </xf>
    <xf numFmtId="0" fontId="2" fillId="0" borderId="19"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protection/>
    </xf>
    <xf numFmtId="0" fontId="10" fillId="0" borderId="3" xfId="0" applyNumberFormat="1" applyFont="1" applyFill="1" applyBorder="1" applyAlignment="1" applyProtection="1">
      <alignment horizontal="center" vertical="center"/>
      <protection/>
    </xf>
    <xf numFmtId="0" fontId="0" fillId="0" borderId="0" xfId="0" applyFill="1" applyAlignment="1" applyProtection="1">
      <alignment horizontal="left"/>
      <protection/>
    </xf>
    <xf numFmtId="0" fontId="2" fillId="0" borderId="19" xfId="0" applyNumberFormat="1" applyFont="1" applyFill="1" applyBorder="1" applyAlignment="1" applyProtection="1">
      <alignment horizontal="center" vertical="center"/>
      <protection locked="0"/>
    </xf>
    <xf numFmtId="215" fontId="100" fillId="0" borderId="3"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protection/>
    </xf>
    <xf numFmtId="0" fontId="2" fillId="0" borderId="19" xfId="416" applyNumberFormat="1" applyFont="1" applyFill="1" applyBorder="1" applyAlignment="1" applyProtection="1">
      <alignment horizontal="left" vertical="center" wrapText="1"/>
      <protection/>
    </xf>
    <xf numFmtId="0" fontId="2" fillId="0" borderId="19" xfId="416" applyNumberFormat="1" applyFont="1" applyFill="1" applyBorder="1" applyAlignment="1" applyProtection="1">
      <alignment horizontal="center" vertical="center"/>
      <protection/>
    </xf>
    <xf numFmtId="0" fontId="0" fillId="0" borderId="0" xfId="416" applyProtection="1">
      <alignment/>
      <protection/>
    </xf>
    <xf numFmtId="0" fontId="2" fillId="0" borderId="19" xfId="416" applyNumberFormat="1" applyFont="1" applyFill="1" applyBorder="1" applyAlignment="1" applyProtection="1">
      <alignment horizontal="right" vertical="center"/>
      <protection/>
    </xf>
    <xf numFmtId="0" fontId="2" fillId="0" borderId="19" xfId="416" applyNumberFormat="1" applyFont="1" applyFill="1" applyBorder="1" applyAlignment="1" applyProtection="1">
      <alignment horizontal="center" vertical="center" wrapText="1"/>
      <protection/>
    </xf>
    <xf numFmtId="0" fontId="0" fillId="0" borderId="0" xfId="416" applyFont="1" applyProtection="1">
      <alignment/>
      <protection/>
    </xf>
    <xf numFmtId="0" fontId="2" fillId="0" borderId="21" xfId="0" applyNumberFormat="1" applyFont="1" applyFill="1" applyBorder="1" applyAlignment="1" applyProtection="1">
      <alignment horizontal="right" vertical="center" wrapText="1"/>
      <protection/>
    </xf>
    <xf numFmtId="0" fontId="3" fillId="0" borderId="21" xfId="0" applyNumberFormat="1" applyFont="1" applyFill="1" applyBorder="1" applyAlignment="1" applyProtection="1">
      <alignment horizontal="right" vertical="center"/>
      <protection/>
    </xf>
    <xf numFmtId="215" fontId="10" fillId="0" borderId="3" xfId="0" applyNumberFormat="1" applyFont="1" applyFill="1" applyBorder="1" applyAlignment="1" applyProtection="1">
      <alignment horizontal="right" vertical="center"/>
      <protection/>
    </xf>
    <xf numFmtId="0" fontId="0" fillId="0" borderId="0" xfId="416" applyAlignment="1" applyProtection="1">
      <alignment horizontal="left"/>
      <protection/>
    </xf>
    <xf numFmtId="0" fontId="2" fillId="0" borderId="19" xfId="0" applyNumberFormat="1" applyFont="1" applyFill="1" applyBorder="1" applyAlignment="1" applyProtection="1">
      <alignment vertical="center"/>
      <protection locked="0"/>
    </xf>
    <xf numFmtId="0" fontId="101" fillId="0" borderId="0" xfId="0" applyFont="1" applyFill="1" applyAlignment="1" applyProtection="1">
      <alignment vertical="center"/>
      <protection/>
    </xf>
    <xf numFmtId="0" fontId="7" fillId="0" borderId="3" xfId="416" applyNumberFormat="1" applyFont="1" applyFill="1" applyBorder="1" applyAlignment="1" applyProtection="1">
      <alignment horizontal="left" vertical="center" wrapText="1"/>
      <protection/>
    </xf>
    <xf numFmtId="0" fontId="7" fillId="0" borderId="3" xfId="416" applyNumberFormat="1" applyFont="1" applyFill="1" applyBorder="1" applyAlignment="1" applyProtection="1">
      <alignment horizontal="center" vertical="center"/>
      <protection/>
    </xf>
    <xf numFmtId="186" fontId="7" fillId="0" borderId="3" xfId="416" applyNumberFormat="1" applyFont="1" applyFill="1" applyBorder="1" applyAlignment="1" applyProtection="1">
      <alignment horizontal="right" vertical="center"/>
      <protection/>
    </xf>
    <xf numFmtId="188" fontId="7" fillId="0" borderId="3" xfId="416" applyNumberFormat="1" applyFont="1" applyFill="1" applyBorder="1" applyAlignment="1" applyProtection="1">
      <alignment horizontal="right" vertical="center"/>
      <protection/>
    </xf>
    <xf numFmtId="0" fontId="101" fillId="0" borderId="0" xfId="416" applyFont="1" applyFill="1" applyAlignment="1" applyProtection="1">
      <alignment vertical="center"/>
      <protection/>
    </xf>
    <xf numFmtId="0" fontId="7" fillId="0" borderId="19" xfId="416" applyNumberFormat="1" applyFont="1" applyFill="1" applyBorder="1" applyAlignment="1" applyProtection="1">
      <alignment horizontal="center" vertical="center" wrapText="1"/>
      <protection/>
    </xf>
    <xf numFmtId="0" fontId="7" fillId="0" borderId="3" xfId="416" applyNumberFormat="1" applyFont="1" applyFill="1" applyBorder="1" applyAlignment="1" applyProtection="1">
      <alignment horizontal="left" vertical="center" wrapText="1"/>
      <protection/>
    </xf>
    <xf numFmtId="0" fontId="7" fillId="0" borderId="3" xfId="416"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protection/>
    </xf>
    <xf numFmtId="0" fontId="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01" fillId="0" borderId="0" xfId="416" applyFont="1" applyFill="1" applyAlignment="1" applyProtection="1">
      <alignment horizontal="left" vertical="center"/>
      <protection/>
    </xf>
    <xf numFmtId="186" fontId="101" fillId="0" borderId="0" xfId="416" applyNumberFormat="1" applyFont="1" applyFill="1" applyAlignment="1" applyProtection="1">
      <alignment vertical="center"/>
      <protection/>
    </xf>
    <xf numFmtId="188" fontId="101" fillId="0" borderId="0" xfId="416" applyNumberFormat="1" applyFont="1" applyFill="1" applyAlignment="1" applyProtection="1">
      <alignment vertical="center"/>
      <protection/>
    </xf>
    <xf numFmtId="188" fontId="7" fillId="0" borderId="3" xfId="416" applyNumberFormat="1" applyFont="1" applyFill="1" applyBorder="1" applyAlignment="1" applyProtection="1">
      <alignment horizontal="center" vertical="center"/>
      <protection/>
    </xf>
    <xf numFmtId="186" fontId="7" fillId="0" borderId="3" xfId="0" applyNumberFormat="1" applyFont="1" applyFill="1" applyBorder="1" applyAlignment="1" applyProtection="1">
      <alignment horizontal="center" vertical="center" wrapText="1"/>
      <protection/>
    </xf>
    <xf numFmtId="188" fontId="20" fillId="0" borderId="3" xfId="0" applyNumberFormat="1" applyFont="1" applyFill="1" applyBorder="1" applyAlignment="1" applyProtection="1">
      <alignment horizontal="center" vertical="center"/>
      <protection/>
    </xf>
    <xf numFmtId="215" fontId="9" fillId="0" borderId="3" xfId="0" applyNumberFormat="1" applyFont="1" applyFill="1" applyBorder="1" applyAlignment="1" applyProtection="1">
      <alignment horizontal="center" vertical="center"/>
      <protection/>
    </xf>
    <xf numFmtId="188" fontId="7" fillId="0" borderId="3" xfId="416" applyNumberFormat="1" applyFont="1" applyFill="1" applyBorder="1" applyAlignment="1" applyProtection="1">
      <alignment horizontal="center" vertical="center"/>
      <protection locked="0"/>
    </xf>
    <xf numFmtId="0" fontId="11" fillId="0" borderId="3" xfId="306" applyFont="1" applyFill="1" applyBorder="1" applyAlignment="1" applyProtection="1">
      <alignment horizontal="center" vertical="center" wrapText="1"/>
      <protection/>
    </xf>
    <xf numFmtId="0" fontId="10" fillId="0" borderId="3" xfId="306" applyNumberFormat="1" applyFont="1" applyFill="1" applyBorder="1" applyAlignment="1" applyProtection="1">
      <alignment horizontal="left" vertical="center"/>
      <protection/>
    </xf>
    <xf numFmtId="0" fontId="2" fillId="0" borderId="3" xfId="306" applyNumberFormat="1" applyFont="1" applyFill="1" applyBorder="1" applyAlignment="1" applyProtection="1">
      <alignment horizontal="center" vertical="center"/>
      <protection/>
    </xf>
    <xf numFmtId="0" fontId="2" fillId="0" borderId="3" xfId="306" applyNumberFormat="1" applyFont="1" applyFill="1" applyBorder="1" applyAlignment="1" applyProtection="1">
      <alignment horizontal="center" vertical="center" shrinkToFit="1"/>
      <protection/>
    </xf>
    <xf numFmtId="0" fontId="10" fillId="0" borderId="3" xfId="306" applyNumberFormat="1" applyFont="1" applyFill="1" applyBorder="1" applyAlignment="1" applyProtection="1">
      <alignment horizontal="center" vertical="center"/>
      <protection/>
    </xf>
    <xf numFmtId="0" fontId="2" fillId="0" borderId="19" xfId="306" applyNumberFormat="1" applyFont="1" applyFill="1" applyBorder="1" applyAlignment="1" applyProtection="1">
      <alignment horizontal="center" vertical="center"/>
      <protection/>
    </xf>
    <xf numFmtId="0" fontId="10" fillId="0" borderId="3" xfId="306" applyNumberFormat="1" applyFont="1" applyFill="1" applyBorder="1" applyAlignment="1" applyProtection="1">
      <alignment horizontal="center" vertical="center" shrinkToFit="1"/>
      <protection/>
    </xf>
    <xf numFmtId="0" fontId="9" fillId="0" borderId="0" xfId="306" applyFont="1" applyFill="1" applyProtection="1">
      <alignment vertical="center"/>
      <protection/>
    </xf>
    <xf numFmtId="0" fontId="2" fillId="0" borderId="22" xfId="306" applyNumberFormat="1" applyFont="1" applyFill="1" applyBorder="1" applyAlignment="1" applyProtection="1">
      <alignment horizontal="center" vertical="center"/>
      <protection/>
    </xf>
    <xf numFmtId="0" fontId="2" fillId="0" borderId="23" xfId="306" applyNumberFormat="1" applyFont="1" applyFill="1" applyBorder="1" applyAlignment="1" applyProtection="1">
      <alignment horizontal="center" vertical="center" shrinkToFit="1"/>
      <protection/>
    </xf>
    <xf numFmtId="0" fontId="2" fillId="0" borderId="2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wrapText="1"/>
      <protection/>
    </xf>
    <xf numFmtId="0" fontId="5" fillId="0" borderId="0" xfId="306" applyFont="1" applyFill="1" applyProtection="1">
      <alignment vertical="center"/>
      <protection/>
    </xf>
    <xf numFmtId="0" fontId="9" fillId="0" borderId="3" xfId="306" applyFont="1" applyFill="1" applyBorder="1" applyAlignment="1" applyProtection="1">
      <alignment horizontal="left" vertical="center"/>
      <protection/>
    </xf>
    <xf numFmtId="0" fontId="10" fillId="0" borderId="6" xfId="306" applyNumberFormat="1" applyFont="1" applyFill="1" applyBorder="1" applyAlignment="1" applyProtection="1">
      <alignment horizontal="left" vertical="center"/>
      <protection/>
    </xf>
    <xf numFmtId="0" fontId="2" fillId="0" borderId="6" xfId="306" applyNumberFormat="1" applyFont="1" applyFill="1" applyBorder="1" applyAlignment="1" applyProtection="1">
      <alignment horizontal="center" vertical="center"/>
      <protection/>
    </xf>
    <xf numFmtId="0" fontId="7" fillId="0" borderId="0" xfId="306" applyFont="1" applyFill="1" applyAlignment="1" applyProtection="1">
      <alignment horizontal="left" vertical="center"/>
      <protection/>
    </xf>
    <xf numFmtId="0" fontId="7" fillId="0" borderId="0" xfId="306" applyFont="1" applyFill="1" applyAlignment="1" applyProtection="1">
      <alignment horizontal="center" vertical="center"/>
      <protection/>
    </xf>
    <xf numFmtId="0" fontId="7" fillId="0" borderId="0" xfId="306" applyFont="1" applyFill="1" applyAlignment="1" applyProtection="1">
      <alignment horizontal="center" vertical="center" shrinkToFit="1"/>
      <protection/>
    </xf>
    <xf numFmtId="0" fontId="11" fillId="0" borderId="3" xfId="306"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protection locked="0"/>
    </xf>
    <xf numFmtId="0" fontId="14" fillId="0" borderId="0" xfId="306" applyFont="1" applyFill="1" applyProtection="1">
      <alignment vertical="center"/>
      <protection/>
    </xf>
    <xf numFmtId="0" fontId="94" fillId="0" borderId="3" xfId="0" applyFont="1" applyFill="1" applyBorder="1" applyAlignment="1" applyProtection="1">
      <alignment horizontal="center" vertical="center" shrinkToFit="1"/>
      <protection/>
    </xf>
    <xf numFmtId="0" fontId="13" fillId="0" borderId="0" xfId="306" applyFont="1" applyFill="1" applyProtection="1">
      <alignment vertical="center"/>
      <protection/>
    </xf>
    <xf numFmtId="0" fontId="2" fillId="0" borderId="3" xfId="306" applyNumberFormat="1" applyFont="1" applyFill="1" applyBorder="1" applyAlignment="1" applyProtection="1">
      <alignment horizontal="right" vertical="center"/>
      <protection/>
    </xf>
    <xf numFmtId="0" fontId="10" fillId="0" borderId="3" xfId="306" applyFont="1" applyFill="1" applyBorder="1" applyAlignment="1" applyProtection="1">
      <alignment vertical="center"/>
      <protection/>
    </xf>
    <xf numFmtId="0" fontId="10" fillId="0" borderId="3" xfId="306" applyFont="1" applyFill="1" applyBorder="1" applyAlignment="1" applyProtection="1">
      <alignment vertical="center" shrinkToFit="1"/>
      <protection/>
    </xf>
    <xf numFmtId="0" fontId="10" fillId="0" borderId="3" xfId="306" applyFont="1" applyFill="1" applyBorder="1" applyAlignment="1" applyProtection="1">
      <alignment horizontal="right" vertical="center" shrinkToFit="1"/>
      <protection/>
    </xf>
    <xf numFmtId="0" fontId="15" fillId="0" borderId="0" xfId="306" applyFont="1" applyFill="1" applyProtection="1">
      <alignment vertical="center"/>
      <protection/>
    </xf>
    <xf numFmtId="0" fontId="13" fillId="0" borderId="0" xfId="306" applyFont="1" applyFill="1" applyAlignment="1" applyProtection="1">
      <alignment horizontal="left" vertical="center" shrinkToFit="1"/>
      <protection/>
    </xf>
    <xf numFmtId="0" fontId="13" fillId="0" borderId="0" xfId="306" applyFont="1" applyFill="1" applyAlignment="1" applyProtection="1">
      <alignment horizontal="center" vertical="center" shrinkToFit="1"/>
      <protection/>
    </xf>
    <xf numFmtId="0" fontId="17" fillId="0" borderId="0" xfId="348" applyFont="1" applyAlignment="1">
      <alignment horizontal="center" vertical="center"/>
      <protection/>
    </xf>
    <xf numFmtId="0" fontId="17" fillId="0" borderId="0" xfId="348" applyFont="1" applyBorder="1" applyAlignment="1">
      <alignment horizontal="left" vertical="center"/>
      <protection/>
    </xf>
    <xf numFmtId="189" fontId="18" fillId="0" borderId="3" xfId="348" applyNumberFormat="1" applyFont="1" applyBorder="1" applyAlignment="1">
      <alignment horizontal="center" vertical="center" shrinkToFit="1"/>
      <protection/>
    </xf>
    <xf numFmtId="0" fontId="17" fillId="0" borderId="0" xfId="348" applyFont="1" applyAlignment="1">
      <alignment horizontal="center"/>
      <protection/>
    </xf>
    <xf numFmtId="0" fontId="17" fillId="0" borderId="0" xfId="348" applyFont="1" applyBorder="1" applyAlignment="1">
      <alignment horizontal="left"/>
      <protection/>
    </xf>
    <xf numFmtId="0" fontId="18" fillId="0" borderId="3" xfId="348" applyFont="1" applyBorder="1" applyAlignment="1">
      <alignment horizontal="center" vertical="center" shrinkToFit="1"/>
      <protection/>
    </xf>
    <xf numFmtId="41" fontId="18" fillId="0" borderId="3" xfId="348" applyNumberFormat="1" applyFont="1" applyBorder="1" applyAlignment="1">
      <alignment horizontal="center" vertical="center"/>
      <protection/>
    </xf>
    <xf numFmtId="0" fontId="18" fillId="0" borderId="3" xfId="348" applyFont="1" applyBorder="1" applyAlignment="1">
      <alignment horizontal="center" vertical="center" wrapText="1" shrinkToFit="1"/>
      <protection/>
    </xf>
    <xf numFmtId="0" fontId="5" fillId="0" borderId="3" xfId="306" applyFont="1" applyBorder="1">
      <alignment vertical="center"/>
      <protection/>
    </xf>
    <xf numFmtId="0" fontId="16" fillId="0" borderId="0" xfId="348" applyFont="1" applyAlignment="1">
      <alignment horizontal="center" vertical="center"/>
      <protection/>
    </xf>
    <xf numFmtId="0" fontId="18" fillId="0" borderId="3" xfId="348" applyFont="1" applyBorder="1" applyAlignment="1">
      <alignment horizontal="center" vertical="center"/>
      <protection/>
    </xf>
    <xf numFmtId="0" fontId="17" fillId="0" borderId="17" xfId="348" applyFont="1" applyBorder="1" applyAlignment="1">
      <alignment horizontal="left" wrapText="1"/>
      <protection/>
    </xf>
    <xf numFmtId="0" fontId="19" fillId="0" borderId="17" xfId="348" applyFont="1" applyBorder="1" applyAlignment="1">
      <alignment horizontal="left"/>
      <protection/>
    </xf>
    <xf numFmtId="0" fontId="6" fillId="0" borderId="17" xfId="429" applyFont="1" applyBorder="1" applyAlignment="1">
      <alignment horizontal="center" vertical="center"/>
      <protection/>
    </xf>
    <xf numFmtId="0" fontId="102" fillId="0" borderId="0" xfId="306" applyFont="1" applyBorder="1" applyAlignment="1" applyProtection="1">
      <alignment horizontal="center" vertical="center"/>
      <protection/>
    </xf>
    <xf numFmtId="0" fontId="7" fillId="0" borderId="3" xfId="306" applyNumberFormat="1" applyFont="1" applyFill="1" applyBorder="1" applyAlignment="1" applyProtection="1">
      <alignment horizontal="left" vertical="center" wrapText="1"/>
      <protection/>
    </xf>
    <xf numFmtId="0" fontId="91" fillId="0" borderId="0" xfId="306" applyFont="1" applyBorder="1" applyAlignment="1" applyProtection="1">
      <alignment horizontal="left" vertical="center"/>
      <protection locked="0"/>
    </xf>
    <xf numFmtId="0" fontId="91" fillId="0" borderId="0" xfId="0" applyFont="1" applyBorder="1" applyAlignment="1" applyProtection="1">
      <alignment horizontal="left" vertical="center" wrapText="1"/>
      <protection/>
    </xf>
    <xf numFmtId="0" fontId="91" fillId="0" borderId="0" xfId="0" applyFont="1" applyBorder="1" applyAlignment="1" applyProtection="1">
      <alignment horizontal="left" vertical="center"/>
      <protection/>
    </xf>
    <xf numFmtId="0" fontId="91" fillId="0" borderId="0" xfId="306" applyFont="1" applyBorder="1" applyAlignment="1" applyProtection="1">
      <alignment horizontal="left" vertical="center"/>
      <protection/>
    </xf>
    <xf numFmtId="0" fontId="7" fillId="0" borderId="3"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shrinkToFit="1"/>
      <protection/>
    </xf>
    <xf numFmtId="0" fontId="102" fillId="0" borderId="0" xfId="0" applyFont="1" applyBorder="1" applyAlignment="1" applyProtection="1">
      <alignment horizontal="center" vertical="center"/>
      <protection/>
    </xf>
    <xf numFmtId="0" fontId="91" fillId="0" borderId="0" xfId="0" applyFont="1" applyBorder="1" applyAlignment="1" applyProtection="1">
      <alignment vertical="center" wrapText="1"/>
      <protection locked="0"/>
    </xf>
    <xf numFmtId="0" fontId="13" fillId="0" borderId="0" xfId="0" applyFont="1" applyBorder="1" applyAlignment="1" applyProtection="1">
      <alignment horizontal="left" vertical="center"/>
      <protection/>
    </xf>
    <xf numFmtId="0" fontId="49" fillId="0" borderId="0" xfId="306" applyFont="1" applyFill="1" applyBorder="1" applyAlignment="1" applyProtection="1">
      <alignment horizontal="center" vertical="center" wrapText="1"/>
      <protection/>
    </xf>
    <xf numFmtId="0" fontId="91" fillId="0" borderId="0" xfId="0" applyFont="1" applyFill="1" applyBorder="1" applyAlignment="1" applyProtection="1">
      <alignment vertical="center" wrapText="1"/>
      <protection/>
    </xf>
    <xf numFmtId="0" fontId="98" fillId="0" borderId="0" xfId="306" applyFont="1" applyFill="1" applyBorder="1" applyAlignment="1" applyProtection="1">
      <alignment horizontal="left" vertical="center" wrapText="1"/>
      <protection/>
    </xf>
    <xf numFmtId="0" fontId="93" fillId="0" borderId="3" xfId="306" applyFont="1" applyFill="1" applyBorder="1" applyAlignment="1" applyProtection="1">
      <alignment horizontal="center" vertical="center" wrapText="1"/>
      <protection/>
    </xf>
    <xf numFmtId="0" fontId="91" fillId="0" borderId="0" xfId="0" applyFont="1" applyBorder="1" applyAlignment="1" applyProtection="1">
      <alignment horizontal="left" vertical="center" wrapText="1"/>
      <protection locked="0"/>
    </xf>
    <xf numFmtId="0" fontId="10" fillId="0" borderId="21" xfId="0" applyNumberFormat="1" applyFont="1" applyFill="1" applyBorder="1" applyAlignment="1" applyProtection="1">
      <alignment horizontal="center" vertical="center" wrapText="1"/>
      <protection/>
    </xf>
    <xf numFmtId="0" fontId="102"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left" vertical="center"/>
      <protection/>
    </xf>
    <xf numFmtId="0" fontId="49"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protection/>
    </xf>
    <xf numFmtId="0" fontId="51" fillId="0" borderId="0" xfId="0" applyFont="1" applyFill="1" applyBorder="1" applyAlignment="1" applyProtection="1">
      <alignment horizontal="right" vertical="center"/>
      <protection/>
    </xf>
    <xf numFmtId="0" fontId="99" fillId="0" borderId="3" xfId="0" applyFont="1" applyFill="1" applyBorder="1" applyAlignment="1" applyProtection="1">
      <alignment horizontal="center" vertical="center"/>
      <protection/>
    </xf>
    <xf numFmtId="0" fontId="99" fillId="0" borderId="3" xfId="0" applyFont="1" applyFill="1" applyBorder="1" applyAlignment="1" applyProtection="1">
      <alignment horizontal="center" vertical="center" wrapText="1"/>
      <protection/>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103" fillId="0" borderId="3" xfId="0" applyFont="1" applyFill="1" applyBorder="1" applyAlignment="1" applyProtection="1">
      <alignment horizontal="center" vertical="center" wrapText="1"/>
      <protection/>
    </xf>
    <xf numFmtId="0" fontId="51" fillId="0" borderId="0" xfId="0" applyFont="1" applyFill="1" applyBorder="1" applyAlignment="1" applyProtection="1">
      <alignment horizontal="left" vertical="center"/>
      <protection locked="0"/>
    </xf>
    <xf numFmtId="0" fontId="91" fillId="0" borderId="0" xfId="306" applyFont="1" applyBorder="1" applyAlignment="1" applyProtection="1">
      <alignment horizontal="left" vertical="center"/>
      <protection locked="0"/>
    </xf>
    <xf numFmtId="0" fontId="91" fillId="0" borderId="0" xfId="0" applyFont="1" applyBorder="1" applyAlignment="1" applyProtection="1">
      <alignment horizontal="left" vertical="center" wrapText="1"/>
      <protection locked="0"/>
    </xf>
    <xf numFmtId="0" fontId="101" fillId="0" borderId="0" xfId="0" applyFont="1" applyFill="1" applyAlignment="1" applyProtection="1">
      <alignment/>
      <protection/>
    </xf>
    <xf numFmtId="0" fontId="7" fillId="0" borderId="19" xfId="416" applyNumberFormat="1" applyFont="1" applyFill="1" applyBorder="1" applyAlignment="1" applyProtection="1">
      <alignment horizontal="left" vertical="center" wrapText="1"/>
      <protection/>
    </xf>
    <xf numFmtId="0" fontId="7" fillId="0" borderId="19" xfId="416" applyNumberFormat="1" applyFont="1" applyFill="1" applyBorder="1" applyAlignment="1" applyProtection="1">
      <alignment horizontal="center" vertical="center"/>
      <protection/>
    </xf>
    <xf numFmtId="188" fontId="7" fillId="0" borderId="19" xfId="416" applyNumberFormat="1" applyFont="1" applyFill="1" applyBorder="1" applyAlignment="1" applyProtection="1">
      <alignment horizontal="center" vertical="center"/>
      <protection/>
    </xf>
    <xf numFmtId="0" fontId="101" fillId="0" borderId="0" xfId="416" applyFont="1" applyFill="1" applyProtection="1">
      <alignment/>
      <protection/>
    </xf>
    <xf numFmtId="0" fontId="7" fillId="0" borderId="20" xfId="0" applyNumberFormat="1" applyFont="1" applyFill="1" applyBorder="1" applyAlignment="1" applyProtection="1">
      <alignment horizontal="left" vertical="center"/>
      <protection/>
    </xf>
    <xf numFmtId="0" fontId="9"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right" vertical="center" wrapText="1"/>
      <protection/>
    </xf>
    <xf numFmtId="188" fontId="20" fillId="0" borderId="21" xfId="0" applyNumberFormat="1" applyFont="1" applyFill="1" applyBorder="1" applyAlignment="1" applyProtection="1">
      <alignment horizontal="right" vertical="center"/>
      <protection/>
    </xf>
    <xf numFmtId="215" fontId="9" fillId="0" borderId="3" xfId="0" applyNumberFormat="1" applyFont="1" applyFill="1" applyBorder="1" applyAlignment="1" applyProtection="1">
      <alignment horizontal="right" vertical="center"/>
      <protection/>
    </xf>
    <xf numFmtId="0" fontId="101" fillId="0" borderId="0" xfId="0" applyFont="1" applyFill="1" applyAlignment="1" applyProtection="1">
      <alignment/>
      <protection/>
    </xf>
    <xf numFmtId="0" fontId="101" fillId="0" borderId="0" xfId="416" applyFont="1" applyFill="1" applyAlignment="1" applyProtection="1">
      <alignment horizontal="left"/>
      <protection/>
    </xf>
    <xf numFmtId="188" fontId="101" fillId="0" borderId="0" xfId="416" applyNumberFormat="1" applyFont="1" applyFill="1" applyProtection="1">
      <alignment/>
      <protection/>
    </xf>
    <xf numFmtId="188" fontId="7" fillId="0" borderId="19" xfId="416"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protection locked="0"/>
    </xf>
  </cellXfs>
  <cellStyles count="476">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弱电系统设备配置报价清单" xfId="24"/>
    <cellStyle name="0,0&#13;&#10;NA&#13;&#10;" xfId="25"/>
    <cellStyle name="20% - 强调文字颜色 1" xfId="26"/>
    <cellStyle name="20% - 强调文字颜色 2" xfId="27"/>
    <cellStyle name="20% - 强调文字颜色 3" xfId="28"/>
    <cellStyle name="20% - 强调文字颜色 4" xfId="29"/>
    <cellStyle name="20% - 强调文字颜色 5" xfId="30"/>
    <cellStyle name="20% - 强调文字颜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60% - 强调文字颜色 1" xfId="38"/>
    <cellStyle name="60% - 强调文字颜色 2" xfId="39"/>
    <cellStyle name="60% - 强调文字颜色 3" xfId="40"/>
    <cellStyle name="60% - 强调文字颜色 4" xfId="41"/>
    <cellStyle name="60% - 强调文字颜色 5" xfId="42"/>
    <cellStyle name="60% - 强调文字颜色 6" xfId="43"/>
    <cellStyle name="6mal" xfId="44"/>
    <cellStyle name="Accent1 - 20%" xfId="45"/>
    <cellStyle name="Accent1 - 20% 2" xfId="46"/>
    <cellStyle name="Accent1 - 20% 2 2" xfId="47"/>
    <cellStyle name="Accent1 - 20% 3" xfId="48"/>
    <cellStyle name="Accent1 - 40%" xfId="49"/>
    <cellStyle name="Accent1 - 40% 2" xfId="50"/>
    <cellStyle name="Accent1 - 40% 2 2" xfId="51"/>
    <cellStyle name="Accent1 - 40% 3" xfId="52"/>
    <cellStyle name="Accent1 - 60%" xfId="53"/>
    <cellStyle name="Accent1 - 60% 2" xfId="54"/>
    <cellStyle name="Accent1 - 60% 2 2" xfId="55"/>
    <cellStyle name="Accent1 - 60% 3" xfId="56"/>
    <cellStyle name="Accent1 10" xfId="57"/>
    <cellStyle name="Accent1 2" xfId="58"/>
    <cellStyle name="Accent1 2 2" xfId="59"/>
    <cellStyle name="Accent1 3" xfId="60"/>
    <cellStyle name="Accent1 3 2" xfId="61"/>
    <cellStyle name="Accent1 4" xfId="62"/>
    <cellStyle name="Accent1 4 2" xfId="63"/>
    <cellStyle name="Accent1 5" xfId="64"/>
    <cellStyle name="Accent1 5 2" xfId="65"/>
    <cellStyle name="Accent1 6" xfId="66"/>
    <cellStyle name="Accent1 6 2" xfId="67"/>
    <cellStyle name="Accent1 7" xfId="68"/>
    <cellStyle name="Accent1 7 2" xfId="69"/>
    <cellStyle name="Accent1 8" xfId="70"/>
    <cellStyle name="Accent1 9" xfId="71"/>
    <cellStyle name="Accent2 - 20%" xfId="72"/>
    <cellStyle name="Accent2 - 20% 2" xfId="73"/>
    <cellStyle name="Accent2 - 20% 2 2" xfId="74"/>
    <cellStyle name="Accent2 - 20% 3" xfId="75"/>
    <cellStyle name="Accent2 - 40%" xfId="76"/>
    <cellStyle name="Accent2 - 40% 2" xfId="77"/>
    <cellStyle name="Accent2 - 40% 2 2" xfId="78"/>
    <cellStyle name="Accent2 - 40% 3" xfId="79"/>
    <cellStyle name="Accent2 - 60%" xfId="80"/>
    <cellStyle name="Accent2 - 60% 2" xfId="81"/>
    <cellStyle name="Accent2 - 60% 2 2" xfId="82"/>
    <cellStyle name="Accent2 - 60% 3" xfId="83"/>
    <cellStyle name="Accent2 10" xfId="84"/>
    <cellStyle name="Accent2 2" xfId="85"/>
    <cellStyle name="Accent2 2 2" xfId="86"/>
    <cellStyle name="Accent2 3" xfId="87"/>
    <cellStyle name="Accent2 3 2" xfId="88"/>
    <cellStyle name="Accent2 4" xfId="89"/>
    <cellStyle name="Accent2 4 2" xfId="90"/>
    <cellStyle name="Accent2 5" xfId="91"/>
    <cellStyle name="Accent2 5 2" xfId="92"/>
    <cellStyle name="Accent2 6" xfId="93"/>
    <cellStyle name="Accent2 6 2" xfId="94"/>
    <cellStyle name="Accent2 7" xfId="95"/>
    <cellStyle name="Accent2 7 2" xfId="96"/>
    <cellStyle name="Accent2 8" xfId="97"/>
    <cellStyle name="Accent2 9" xfId="98"/>
    <cellStyle name="Accent3 - 20%" xfId="99"/>
    <cellStyle name="Accent3 - 20% 2" xfId="100"/>
    <cellStyle name="Accent3 - 20% 2 2" xfId="101"/>
    <cellStyle name="Accent3 - 20% 3" xfId="102"/>
    <cellStyle name="Accent3 - 40%" xfId="103"/>
    <cellStyle name="Accent3 - 40% 2" xfId="104"/>
    <cellStyle name="Accent3 - 40% 2 2" xfId="105"/>
    <cellStyle name="Accent3 - 40% 3" xfId="106"/>
    <cellStyle name="Accent3 - 60%" xfId="107"/>
    <cellStyle name="Accent3 - 60% 2" xfId="108"/>
    <cellStyle name="Accent3 - 60% 2 2" xfId="109"/>
    <cellStyle name="Accent3 - 60% 3" xfId="110"/>
    <cellStyle name="Accent3 10" xfId="111"/>
    <cellStyle name="Accent3 2" xfId="112"/>
    <cellStyle name="Accent3 2 2" xfId="113"/>
    <cellStyle name="Accent3 3" xfId="114"/>
    <cellStyle name="Accent3 3 2" xfId="115"/>
    <cellStyle name="Accent3 4" xfId="116"/>
    <cellStyle name="Accent3 4 2" xfId="117"/>
    <cellStyle name="Accent3 5" xfId="118"/>
    <cellStyle name="Accent3 5 2" xfId="119"/>
    <cellStyle name="Accent3 6" xfId="120"/>
    <cellStyle name="Accent3 6 2" xfId="121"/>
    <cellStyle name="Accent3 7" xfId="122"/>
    <cellStyle name="Accent3 7 2" xfId="123"/>
    <cellStyle name="Accent3 8" xfId="124"/>
    <cellStyle name="Accent3 9" xfId="125"/>
    <cellStyle name="Accent4 - 20%" xfId="126"/>
    <cellStyle name="Accent4 - 20% 2" xfId="127"/>
    <cellStyle name="Accent4 - 20% 2 2" xfId="128"/>
    <cellStyle name="Accent4 - 20% 3" xfId="129"/>
    <cellStyle name="Accent4 - 40%" xfId="130"/>
    <cellStyle name="Accent4 - 40% 2" xfId="131"/>
    <cellStyle name="Accent4 - 40% 2 2" xfId="132"/>
    <cellStyle name="Accent4 - 40% 3" xfId="133"/>
    <cellStyle name="Accent4 - 60%" xfId="134"/>
    <cellStyle name="Accent4 - 60% 2" xfId="135"/>
    <cellStyle name="Accent4 - 60% 2 2" xfId="136"/>
    <cellStyle name="Accent4 - 60% 3" xfId="137"/>
    <cellStyle name="Accent4 10" xfId="138"/>
    <cellStyle name="Accent4 2" xfId="139"/>
    <cellStyle name="Accent4 2 2" xfId="140"/>
    <cellStyle name="Accent4 3" xfId="141"/>
    <cellStyle name="Accent4 3 2" xfId="142"/>
    <cellStyle name="Accent4 4" xfId="143"/>
    <cellStyle name="Accent4 4 2" xfId="144"/>
    <cellStyle name="Accent4 5" xfId="145"/>
    <cellStyle name="Accent4 5 2" xfId="146"/>
    <cellStyle name="Accent4 6" xfId="147"/>
    <cellStyle name="Accent4 6 2" xfId="148"/>
    <cellStyle name="Accent4 7" xfId="149"/>
    <cellStyle name="Accent4 7 2" xfId="150"/>
    <cellStyle name="Accent4 8" xfId="151"/>
    <cellStyle name="Accent4 9" xfId="152"/>
    <cellStyle name="Accent5 - 20%" xfId="153"/>
    <cellStyle name="Accent5 - 20% 2" xfId="154"/>
    <cellStyle name="Accent5 - 20% 2 2" xfId="155"/>
    <cellStyle name="Accent5 - 20% 3" xfId="156"/>
    <cellStyle name="Accent5 - 40%" xfId="157"/>
    <cellStyle name="Accent5 - 40% 2" xfId="158"/>
    <cellStyle name="Accent5 - 40% 2 2" xfId="159"/>
    <cellStyle name="Accent5 - 40% 3" xfId="160"/>
    <cellStyle name="Accent5 - 60%" xfId="161"/>
    <cellStyle name="Accent5 - 60% 2" xfId="162"/>
    <cellStyle name="Accent5 - 60% 2 2" xfId="163"/>
    <cellStyle name="Accent5 - 60% 3" xfId="164"/>
    <cellStyle name="Accent5 10" xfId="165"/>
    <cellStyle name="Accent5 2" xfId="166"/>
    <cellStyle name="Accent5 2 2" xfId="167"/>
    <cellStyle name="Accent5 3" xfId="168"/>
    <cellStyle name="Accent5 3 2" xfId="169"/>
    <cellStyle name="Accent5 4" xfId="170"/>
    <cellStyle name="Accent5 4 2" xfId="171"/>
    <cellStyle name="Accent5 5" xfId="172"/>
    <cellStyle name="Accent5 5 2" xfId="173"/>
    <cellStyle name="Accent5 6" xfId="174"/>
    <cellStyle name="Accent5 6 2" xfId="175"/>
    <cellStyle name="Accent5 7" xfId="176"/>
    <cellStyle name="Accent5 7 2" xfId="177"/>
    <cellStyle name="Accent5 8" xfId="178"/>
    <cellStyle name="Accent5 9" xfId="179"/>
    <cellStyle name="Accent6 - 20%" xfId="180"/>
    <cellStyle name="Accent6 - 20% 2" xfId="181"/>
    <cellStyle name="Accent6 - 20% 2 2" xfId="182"/>
    <cellStyle name="Accent6 - 20% 3" xfId="183"/>
    <cellStyle name="Accent6 - 40%" xfId="184"/>
    <cellStyle name="Accent6 - 40% 2" xfId="185"/>
    <cellStyle name="Accent6 - 40% 2 2" xfId="186"/>
    <cellStyle name="Accent6 - 40% 3" xfId="187"/>
    <cellStyle name="Accent6 - 60%" xfId="188"/>
    <cellStyle name="Accent6 - 60% 2" xfId="189"/>
    <cellStyle name="Accent6 - 60% 2 2" xfId="190"/>
    <cellStyle name="Accent6 - 60% 3" xfId="191"/>
    <cellStyle name="Accent6 10" xfId="192"/>
    <cellStyle name="Accent6 2" xfId="193"/>
    <cellStyle name="Accent6 2 2" xfId="194"/>
    <cellStyle name="Accent6 3" xfId="195"/>
    <cellStyle name="Accent6 3 2" xfId="196"/>
    <cellStyle name="Accent6 4" xfId="197"/>
    <cellStyle name="Accent6 4 2" xfId="198"/>
    <cellStyle name="Accent6 5" xfId="199"/>
    <cellStyle name="Accent6 5 2" xfId="200"/>
    <cellStyle name="Accent6 6" xfId="201"/>
    <cellStyle name="Accent6 6 2" xfId="202"/>
    <cellStyle name="Accent6 7" xfId="203"/>
    <cellStyle name="Accent6 7 2" xfId="204"/>
    <cellStyle name="Accent6 8" xfId="205"/>
    <cellStyle name="Accent6 9" xfId="206"/>
    <cellStyle name="args.style" xfId="207"/>
    <cellStyle name="Comma [0]_!!!GO" xfId="208"/>
    <cellStyle name="comma zerodec" xfId="209"/>
    <cellStyle name="Comma_!!!GO" xfId="210"/>
    <cellStyle name="Currency [0]_!!!GO" xfId="211"/>
    <cellStyle name="Currency_!!!GO" xfId="212"/>
    <cellStyle name="Currency1" xfId="213"/>
    <cellStyle name="Date" xfId="214"/>
    <cellStyle name="Dollar (zero dec)" xfId="215"/>
    <cellStyle name="Grey" xfId="216"/>
    <cellStyle name="Header1" xfId="217"/>
    <cellStyle name="Header2" xfId="218"/>
    <cellStyle name="Header2 2" xfId="219"/>
    <cellStyle name="Input [yellow]" xfId="220"/>
    <cellStyle name="Input [yellow] 2" xfId="221"/>
    <cellStyle name="Input Cells" xfId="222"/>
    <cellStyle name="Linked Cells" xfId="223"/>
    <cellStyle name="Millares [0]_96 Risk" xfId="224"/>
    <cellStyle name="Millares_96 Risk" xfId="225"/>
    <cellStyle name="Milliers [0]_!!!GO" xfId="226"/>
    <cellStyle name="Milliers_!!!GO" xfId="227"/>
    <cellStyle name="Moneda [0]_96 Risk" xfId="228"/>
    <cellStyle name="Moneda_96 Risk" xfId="229"/>
    <cellStyle name="Mon閠aire [0]_!!!GO" xfId="230"/>
    <cellStyle name="Mon閠aire_!!!GO" xfId="231"/>
    <cellStyle name="New Times Roman" xfId="232"/>
    <cellStyle name="no dec" xfId="233"/>
    <cellStyle name="Normal - Style1" xfId="234"/>
    <cellStyle name="Normal_!!!GO" xfId="235"/>
    <cellStyle name="per.style" xfId="236"/>
    <cellStyle name="Percent [2]" xfId="237"/>
    <cellStyle name="Percent_!!!GO" xfId="238"/>
    <cellStyle name="Pourcentage_pldt" xfId="239"/>
    <cellStyle name="PSChar" xfId="240"/>
    <cellStyle name="PSDate" xfId="241"/>
    <cellStyle name="PSDec" xfId="242"/>
    <cellStyle name="PSHeading" xfId="243"/>
    <cellStyle name="PSInt" xfId="244"/>
    <cellStyle name="PSSpacer" xfId="245"/>
    <cellStyle name="s]&#13;&#10;;load=C:\WINDOWS\VERINST.EXE APMAPP.EXE &#13;&#10;run=&#13;&#10;Beep=yes&#13;&#10;NullPort=None&#13;&#10;BorderWidth=3&#13;&#10;CursorBlinkRate=780&#13;&#10;Double" xfId="246"/>
    <cellStyle name="s]&#13;&#10;;load=C:\WINDOWS\VERINST.EXE APMAPP.EXE &#13;&#10;run=&#13;&#10;Beep=yes&#13;&#10;NullPort=None&#13;&#10;BorderWidth=3&#13;&#10;CursorBlinkRate=780&#13;&#10;Double 2" xfId="247"/>
    <cellStyle name="s]&#13;&#10;;load=C:\WINDOWS\VERINST.EXE APMAPP.EXE &#13;&#10;run=&#13;&#10;Beep=yes&#13;&#10;NullPort=None&#13;&#10;BorderWidth=3&#13;&#10;CursorBlinkRate=780&#13;&#10;Double 2 2" xfId="248"/>
    <cellStyle name="s]&#13;&#10;;load=C:\WINDOWS\VERINST.EXE APMAPP.EXE &#13;&#10;run=&#13;&#10;Beep=yes&#13;&#10;NullPort=None&#13;&#10;BorderWidth=3&#13;&#10;CursorBlinkRate=780&#13;&#10;Double 3" xfId="249"/>
    <cellStyle name="s]&#13;&#10;;load=C:\WINDOWS\VERINST.EXE APMAPP.EXE &#13;&#10;run=&#13;&#10;Beep=yes&#13;&#10;NullPort=None&#13;&#10;BorderWidth=3&#13;&#10;CursorBlinkRate=780&#13;&#10;Double 3 2" xfId="250"/>
    <cellStyle name="s]&#13;&#10;;load=C:\WINDOWS\VERINST.EXE APMAPP.EXE &#13;&#10;run=&#13;&#10;Beep=yes&#13;&#10;NullPort=None&#13;&#10;BorderWidth=3&#13;&#10;CursorBlinkRate=780&#13;&#10;Double 4" xfId="251"/>
    <cellStyle name="sstot" xfId="252"/>
    <cellStyle name="Standard_AREAS" xfId="253"/>
    <cellStyle name="t" xfId="254"/>
    <cellStyle name="t_HVAC Equipment (3)" xfId="255"/>
    <cellStyle name="Percent" xfId="256"/>
    <cellStyle name="百分比 2" xfId="257"/>
    <cellStyle name="百分比 2 2" xfId="258"/>
    <cellStyle name="百分比 2 2 2" xfId="259"/>
    <cellStyle name="百分比 2 3" xfId="260"/>
    <cellStyle name="百分比 3" xfId="261"/>
    <cellStyle name="捠壿 [0.00]_Region Orders (2)" xfId="262"/>
    <cellStyle name="捠壿_Region Orders (2)" xfId="263"/>
    <cellStyle name="编号" xfId="264"/>
    <cellStyle name="标题" xfId="265"/>
    <cellStyle name="标题 1" xfId="266"/>
    <cellStyle name="标题 2" xfId="267"/>
    <cellStyle name="标题 3" xfId="268"/>
    <cellStyle name="标题 4" xfId="269"/>
    <cellStyle name="标题1" xfId="270"/>
    <cellStyle name="表标题" xfId="271"/>
    <cellStyle name="表标题 2" xfId="272"/>
    <cellStyle name="表标题 2 2" xfId="273"/>
    <cellStyle name="表标题 3" xfId="274"/>
    <cellStyle name="部门" xfId="275"/>
    <cellStyle name="差" xfId="276"/>
    <cellStyle name="差_Book1" xfId="277"/>
    <cellStyle name="差_Book1_1" xfId="278"/>
    <cellStyle name="差_Book1_1 2" xfId="279"/>
    <cellStyle name="差_Book1_1 2 2" xfId="280"/>
    <cellStyle name="差_Book1_1 3" xfId="281"/>
    <cellStyle name="差_Book1_2" xfId="282"/>
    <cellStyle name="差_Book1_2 2" xfId="283"/>
    <cellStyle name="差_Book1_2 2 2" xfId="284"/>
    <cellStyle name="差_Book1_2 3" xfId="285"/>
    <cellStyle name="差_Book1_2 3 2" xfId="286"/>
    <cellStyle name="差_Book1_2 4" xfId="287"/>
    <cellStyle name="常规 10" xfId="288"/>
    <cellStyle name="常规 10 2" xfId="289"/>
    <cellStyle name="常规 10 3" xfId="290"/>
    <cellStyle name="常规 11" xfId="291"/>
    <cellStyle name="常规 11 2" xfId="292"/>
    <cellStyle name="常规 11 3" xfId="293"/>
    <cellStyle name="常规 12" xfId="294"/>
    <cellStyle name="常规 12 2" xfId="295"/>
    <cellStyle name="常规 12 3" xfId="296"/>
    <cellStyle name="常规 13" xfId="297"/>
    <cellStyle name="常规 13 2" xfId="298"/>
    <cellStyle name="常规 13 3" xfId="299"/>
    <cellStyle name="常规 13 4" xfId="300"/>
    <cellStyle name="常规 14" xfId="301"/>
    <cellStyle name="常规 15" xfId="302"/>
    <cellStyle name="常规 16" xfId="303"/>
    <cellStyle name="常规 17" xfId="304"/>
    <cellStyle name="常规 18" xfId="305"/>
    <cellStyle name="常规 2" xfId="306"/>
    <cellStyle name="常规 2 2" xfId="307"/>
    <cellStyle name="常规 2 2 2" xfId="308"/>
    <cellStyle name="常规 2 2 2 2" xfId="309"/>
    <cellStyle name="常规 2 2 2 2 2" xfId="310"/>
    <cellStyle name="常规 2 2 2 3" xfId="311"/>
    <cellStyle name="常规 2 2 2 4" xfId="312"/>
    <cellStyle name="常规 2 2 3" xfId="313"/>
    <cellStyle name="常规 2 2 3 2" xfId="314"/>
    <cellStyle name="常规 2 2 4" xfId="315"/>
    <cellStyle name="常规 2 2 4 2" xfId="316"/>
    <cellStyle name="常规 2 2 5" xfId="317"/>
    <cellStyle name="常规 2 2 6" xfId="318"/>
    <cellStyle name="常规 2 2 7" xfId="319"/>
    <cellStyle name="常规 2 2 8" xfId="320"/>
    <cellStyle name="常规 2 2 9" xfId="321"/>
    <cellStyle name="常规 2 3" xfId="322"/>
    <cellStyle name="常规 2 3 2" xfId="323"/>
    <cellStyle name="常规 2 3 2 2" xfId="324"/>
    <cellStyle name="常规 2 3 2 2 2" xfId="325"/>
    <cellStyle name="常规 2 3 2 3" xfId="326"/>
    <cellStyle name="常规 2 3 3" xfId="327"/>
    <cellStyle name="常规 2 3 3 2" xfId="328"/>
    <cellStyle name="常规 2 3 3 3" xfId="329"/>
    <cellStyle name="常规 2 3 4" xfId="330"/>
    <cellStyle name="常规 2 3 4 2" xfId="331"/>
    <cellStyle name="常规 2 3 5" xfId="332"/>
    <cellStyle name="常规 2 3 6" xfId="333"/>
    <cellStyle name="常规 2 3 7" xfId="334"/>
    <cellStyle name="常规 2 4" xfId="335"/>
    <cellStyle name="常规 2 4 2" xfId="336"/>
    <cellStyle name="常规 2 4 2 2" xfId="337"/>
    <cellStyle name="常规 2 4 3" xfId="338"/>
    <cellStyle name="常规 2 4 3 2" xfId="339"/>
    <cellStyle name="常规 2 4 4" xfId="340"/>
    <cellStyle name="常规 2 5" xfId="341"/>
    <cellStyle name="常规 2 5 2" xfId="342"/>
    <cellStyle name="常规 2 5 2 2" xfId="343"/>
    <cellStyle name="常规 2 5 3" xfId="344"/>
    <cellStyle name="常规 2 6" xfId="345"/>
    <cellStyle name="常规 2 7" xfId="346"/>
    <cellStyle name="常规 2_机电控制价100112" xfId="347"/>
    <cellStyle name="常规 3" xfId="348"/>
    <cellStyle name="常规 3 2" xfId="349"/>
    <cellStyle name="常规 3 2 2" xfId="350"/>
    <cellStyle name="常规 3 2 2 2" xfId="351"/>
    <cellStyle name="常规 3 2 2 3" xfId="352"/>
    <cellStyle name="常规 3 2 3" xfId="353"/>
    <cellStyle name="常规 3 2 3 2" xfId="354"/>
    <cellStyle name="常规 3 2 4" xfId="355"/>
    <cellStyle name="常规 3 2 5" xfId="356"/>
    <cellStyle name="常规 3 2 6" xfId="357"/>
    <cellStyle name="常规 3 3" xfId="358"/>
    <cellStyle name="常规 3 3 2" xfId="359"/>
    <cellStyle name="常规 3 3 2 2" xfId="360"/>
    <cellStyle name="常规 3 3 2 3" xfId="361"/>
    <cellStyle name="常规 3 3 3" xfId="362"/>
    <cellStyle name="常规 3 3 3 2" xfId="363"/>
    <cellStyle name="常规 3 3 4" xfId="364"/>
    <cellStyle name="常规 3 3 4 2" xfId="365"/>
    <cellStyle name="常规 3 3 5" xfId="366"/>
    <cellStyle name="常规 3 4" xfId="367"/>
    <cellStyle name="常规 3 4 2" xfId="368"/>
    <cellStyle name="常规 3 4 3" xfId="369"/>
    <cellStyle name="常规 3 5" xfId="370"/>
    <cellStyle name="常规 3 5 2" xfId="371"/>
    <cellStyle name="常规 3 6" xfId="372"/>
    <cellStyle name="常规 3 7" xfId="373"/>
    <cellStyle name="常规 3 8" xfId="374"/>
    <cellStyle name="常规 4" xfId="375"/>
    <cellStyle name="常规 4 2" xfId="376"/>
    <cellStyle name="常规 4 2 2" xfId="377"/>
    <cellStyle name="常规 4 2 2 2" xfId="378"/>
    <cellStyle name="常规 4 2 3" xfId="379"/>
    <cellStyle name="常规 4 3" xfId="380"/>
    <cellStyle name="常规 4 3 2" xfId="381"/>
    <cellStyle name="常规 4 3 2 2" xfId="382"/>
    <cellStyle name="常规 4 3 3" xfId="383"/>
    <cellStyle name="常规 4 4" xfId="384"/>
    <cellStyle name="常规 4 4 2" xfId="385"/>
    <cellStyle name="常规 4 5" xfId="386"/>
    <cellStyle name="常规 4 5 2" xfId="387"/>
    <cellStyle name="常规 4 6" xfId="388"/>
    <cellStyle name="常规 4 7" xfId="389"/>
    <cellStyle name="常规 5" xfId="390"/>
    <cellStyle name="常规 5 2" xfId="391"/>
    <cellStyle name="常规 5 2 2" xfId="392"/>
    <cellStyle name="常规 5 2 2 2" xfId="393"/>
    <cellStyle name="常规 5 2 3" xfId="394"/>
    <cellStyle name="常规 5 3" xfId="395"/>
    <cellStyle name="常规 5 3 2" xfId="396"/>
    <cellStyle name="常规 5 3 2 2" xfId="397"/>
    <cellStyle name="常规 5 3 3" xfId="398"/>
    <cellStyle name="常规 5 4" xfId="399"/>
    <cellStyle name="常规 5 4 2" xfId="400"/>
    <cellStyle name="常规 5 4 3" xfId="401"/>
    <cellStyle name="常规 5 5" xfId="402"/>
    <cellStyle name="常规 5 5 2" xfId="403"/>
    <cellStyle name="常规 5 6" xfId="404"/>
    <cellStyle name="常规 5 6 2" xfId="405"/>
    <cellStyle name="常规 5 7" xfId="406"/>
    <cellStyle name="常规 5 8" xfId="407"/>
    <cellStyle name="常规 5 9" xfId="408"/>
    <cellStyle name="常规 6" xfId="409"/>
    <cellStyle name="常规 6 2" xfId="410"/>
    <cellStyle name="常规 6 2 2" xfId="411"/>
    <cellStyle name="常规 6 3" xfId="412"/>
    <cellStyle name="常规 6 3 2" xfId="413"/>
    <cellStyle name="常规 6 4" xfId="414"/>
    <cellStyle name="常规 6 5" xfId="415"/>
    <cellStyle name="常规 7" xfId="416"/>
    <cellStyle name="常规 7 2" xfId="417"/>
    <cellStyle name="常规 7 2 2" xfId="418"/>
    <cellStyle name="常规 7 3" xfId="419"/>
    <cellStyle name="常规 7 3 2" xfId="420"/>
    <cellStyle name="常规 7 4" xfId="421"/>
    <cellStyle name="常规 7 5" xfId="422"/>
    <cellStyle name="常规 8" xfId="423"/>
    <cellStyle name="常规 8 2" xfId="424"/>
    <cellStyle name="常规 8 3" xfId="425"/>
    <cellStyle name="常规 9" xfId="426"/>
    <cellStyle name="常规 9 2" xfId="427"/>
    <cellStyle name="常规 9 3" xfId="428"/>
    <cellStyle name="常规_锁蒙公路土建、路面工程招标参考控制价编制数据分析表(2008.11.11).改xls 2" xfId="429"/>
    <cellStyle name="分级显示行_1_Book1" xfId="430"/>
    <cellStyle name="分级显示列_1_Book1" xfId="431"/>
    <cellStyle name="好" xfId="432"/>
    <cellStyle name="好_Book1" xfId="433"/>
    <cellStyle name="好_Book1_1" xfId="434"/>
    <cellStyle name="好_Book1_1 2" xfId="435"/>
    <cellStyle name="好_Book1_1 2 2" xfId="436"/>
    <cellStyle name="好_Book1_1 3" xfId="437"/>
    <cellStyle name="好_Book1_2" xfId="438"/>
    <cellStyle name="好_Book1_2 2" xfId="439"/>
    <cellStyle name="好_Book1_2 2 2" xfId="440"/>
    <cellStyle name="好_Book1_2 3" xfId="441"/>
    <cellStyle name="好_Book1_2 3 2" xfId="442"/>
    <cellStyle name="好_Book1_2 4" xfId="443"/>
    <cellStyle name="汇总" xfId="444"/>
    <cellStyle name="Currency" xfId="445"/>
    <cellStyle name="Currency [0]" xfId="446"/>
    <cellStyle name="计算" xfId="447"/>
    <cellStyle name="检查单元格" xfId="448"/>
    <cellStyle name="解释性文本" xfId="449"/>
    <cellStyle name="借出原因" xfId="450"/>
    <cellStyle name="警告文本" xfId="451"/>
    <cellStyle name="链接单元格" xfId="452"/>
    <cellStyle name="普通_laroux" xfId="453"/>
    <cellStyle name="千分位[0]_laroux" xfId="454"/>
    <cellStyle name="千分位_laroux" xfId="455"/>
    <cellStyle name="千位[0]_ 方正PC" xfId="456"/>
    <cellStyle name="千位_ 方正PC" xfId="457"/>
    <cellStyle name="Comma" xfId="458"/>
    <cellStyle name="千位分隔 2" xfId="459"/>
    <cellStyle name="Comma [0]" xfId="460"/>
    <cellStyle name="强调 1" xfId="461"/>
    <cellStyle name="强调 1 2" xfId="462"/>
    <cellStyle name="强调 1 2 2" xfId="463"/>
    <cellStyle name="强调 1 3" xfId="464"/>
    <cellStyle name="强调 2" xfId="465"/>
    <cellStyle name="强调 2 2" xfId="466"/>
    <cellStyle name="强调 2 2 2" xfId="467"/>
    <cellStyle name="强调 2 3" xfId="468"/>
    <cellStyle name="强调 3" xfId="469"/>
    <cellStyle name="强调 3 2" xfId="470"/>
    <cellStyle name="强调 3 2 2" xfId="471"/>
    <cellStyle name="强调 3 3" xfId="472"/>
    <cellStyle name="强调文字颜色 1" xfId="473"/>
    <cellStyle name="强调文字颜色 2" xfId="474"/>
    <cellStyle name="强调文字颜色 3" xfId="475"/>
    <cellStyle name="强调文字颜色 4" xfId="476"/>
    <cellStyle name="强调文字颜色 5" xfId="477"/>
    <cellStyle name="强调文字颜色 6" xfId="478"/>
    <cellStyle name="日期" xfId="479"/>
    <cellStyle name="商品名称" xfId="480"/>
    <cellStyle name="适中" xfId="481"/>
    <cellStyle name="输出" xfId="482"/>
    <cellStyle name="输入" xfId="483"/>
    <cellStyle name="数量" xfId="484"/>
    <cellStyle name="样式 1" xfId="485"/>
    <cellStyle name="昗弨_Pacific Region P&amp;L" xfId="486"/>
    <cellStyle name="寘嬫愗傝 [0.00]_Region Orders (2)" xfId="487"/>
    <cellStyle name="寘嬫愗傝_Region Orders (2)" xfId="488"/>
    <cellStyle name="注释" xfId="4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0</xdr:row>
      <xdr:rowOff>76200</xdr:rowOff>
    </xdr:from>
    <xdr:to>
      <xdr:col>3</xdr:col>
      <xdr:colOff>1343025</xdr:colOff>
      <xdr:row>0</xdr:row>
      <xdr:rowOff>381000</xdr:rowOff>
    </xdr:to>
    <xdr:pic>
      <xdr:nvPicPr>
        <xdr:cNvPr id="1" name="图片 2"/>
        <xdr:cNvPicPr preferRelativeResize="1">
          <a:picLocks noChangeAspect="1"/>
        </xdr:cNvPicPr>
      </xdr:nvPicPr>
      <xdr:blipFill>
        <a:blip r:embed="rId1"/>
        <a:stretch>
          <a:fillRect/>
        </a:stretch>
      </xdr:blipFill>
      <xdr:spPr>
        <a:xfrm>
          <a:off x="4838700" y="76200"/>
          <a:ext cx="685800" cy="304800"/>
        </a:xfrm>
        <a:prstGeom prst="rect">
          <a:avLst/>
        </a:prstGeom>
        <a:noFill/>
        <a:ln w="9525" cmpd="sng">
          <a:noFill/>
        </a:ln>
      </xdr:spPr>
    </xdr:pic>
    <xdr:clientData/>
  </xdr:twoCellAnchor>
  <xdr:twoCellAnchor>
    <xdr:from>
      <xdr:col>3</xdr:col>
      <xdr:colOff>657225</xdr:colOff>
      <xdr:row>0</xdr:row>
      <xdr:rowOff>76200</xdr:rowOff>
    </xdr:from>
    <xdr:to>
      <xdr:col>3</xdr:col>
      <xdr:colOff>1333500</xdr:colOff>
      <xdr:row>0</xdr:row>
      <xdr:rowOff>314325</xdr:rowOff>
    </xdr:to>
    <xdr:sp>
      <xdr:nvSpPr>
        <xdr:cNvPr id="2" name="TextBox 3"/>
        <xdr:cNvSpPr txBox="1">
          <a:spLocks noChangeArrowheads="1"/>
        </xdr:cNvSpPr>
      </xdr:nvSpPr>
      <xdr:spPr>
        <a:xfrm>
          <a:off x="4838700" y="76200"/>
          <a:ext cx="676275"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857250</xdr:colOff>
      <xdr:row>0</xdr:row>
      <xdr:rowOff>9525</xdr:rowOff>
    </xdr:from>
    <xdr:to>
      <xdr:col>2</xdr:col>
      <xdr:colOff>1543050</xdr:colOff>
      <xdr:row>0</xdr:row>
      <xdr:rowOff>314325</xdr:rowOff>
    </xdr:to>
    <xdr:pic>
      <xdr:nvPicPr>
        <xdr:cNvPr id="1" name="图片 3"/>
        <xdr:cNvPicPr preferRelativeResize="1">
          <a:picLocks noChangeAspect="1"/>
        </xdr:cNvPicPr>
      </xdr:nvPicPr>
      <xdr:blipFill>
        <a:blip r:embed="rId1"/>
        <a:stretch>
          <a:fillRect/>
        </a:stretch>
      </xdr:blipFill>
      <xdr:spPr>
        <a:xfrm>
          <a:off x="4667250" y="9525"/>
          <a:ext cx="685800" cy="304800"/>
        </a:xfrm>
        <a:prstGeom prst="rect">
          <a:avLst/>
        </a:prstGeom>
        <a:noFill/>
        <a:ln w="9525" cmpd="sng">
          <a:noFill/>
        </a:ln>
      </xdr:spPr>
    </xdr:pic>
    <xdr:clientData/>
  </xdr:twoCellAnchor>
  <xdr:twoCellAnchor>
    <xdr:from>
      <xdr:col>2</xdr:col>
      <xdr:colOff>857250</xdr:colOff>
      <xdr:row>0</xdr:row>
      <xdr:rowOff>9525</xdr:rowOff>
    </xdr:from>
    <xdr:to>
      <xdr:col>2</xdr:col>
      <xdr:colOff>1533525</xdr:colOff>
      <xdr:row>0</xdr:row>
      <xdr:rowOff>247650</xdr:rowOff>
    </xdr:to>
    <xdr:sp>
      <xdr:nvSpPr>
        <xdr:cNvPr id="2" name="TextBox 5"/>
        <xdr:cNvSpPr txBox="1">
          <a:spLocks noChangeArrowheads="1"/>
        </xdr:cNvSpPr>
      </xdr:nvSpPr>
      <xdr:spPr>
        <a:xfrm>
          <a:off x="4667250" y="9525"/>
          <a:ext cx="676275"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0</xdr:row>
      <xdr:rowOff>0</xdr:rowOff>
    </xdr:from>
    <xdr:to>
      <xdr:col>2</xdr:col>
      <xdr:colOff>1485900</xdr:colOff>
      <xdr:row>0</xdr:row>
      <xdr:rowOff>238125</xdr:rowOff>
    </xdr:to>
    <xdr:sp>
      <xdr:nvSpPr>
        <xdr:cNvPr id="1" name="TextBox 5"/>
        <xdr:cNvSpPr txBox="1">
          <a:spLocks noChangeArrowheads="1"/>
        </xdr:cNvSpPr>
      </xdr:nvSpPr>
      <xdr:spPr>
        <a:xfrm>
          <a:off x="4619625" y="0"/>
          <a:ext cx="685800" cy="2381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304800</xdr:rowOff>
    </xdr:to>
    <xdr:sp>
      <xdr:nvSpPr>
        <xdr:cNvPr id="1" name="TextBox 3"/>
        <xdr:cNvSpPr txBox="1">
          <a:spLocks noChangeArrowheads="1"/>
        </xdr:cNvSpPr>
      </xdr:nvSpPr>
      <xdr:spPr>
        <a:xfrm>
          <a:off x="4953000" y="104775"/>
          <a:ext cx="504825" cy="2000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247650</xdr:rowOff>
    </xdr:to>
    <xdr:sp>
      <xdr:nvSpPr>
        <xdr:cNvPr id="1" name="TextBox 2"/>
        <xdr:cNvSpPr txBox="1">
          <a:spLocks noChangeArrowheads="1"/>
        </xdr:cNvSpPr>
      </xdr:nvSpPr>
      <xdr:spPr>
        <a:xfrm>
          <a:off x="4953000" y="104775"/>
          <a:ext cx="504825" cy="14287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247650</xdr:rowOff>
    </xdr:to>
    <xdr:sp>
      <xdr:nvSpPr>
        <xdr:cNvPr id="1" name="TextBox 1"/>
        <xdr:cNvSpPr txBox="1">
          <a:spLocks noChangeArrowheads="1"/>
        </xdr:cNvSpPr>
      </xdr:nvSpPr>
      <xdr:spPr>
        <a:xfrm>
          <a:off x="4953000" y="104775"/>
          <a:ext cx="504825" cy="14287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247650</xdr:rowOff>
    </xdr:to>
    <xdr:sp>
      <xdr:nvSpPr>
        <xdr:cNvPr id="1" name="TextBox 1"/>
        <xdr:cNvSpPr txBox="1">
          <a:spLocks noChangeArrowheads="1"/>
        </xdr:cNvSpPr>
      </xdr:nvSpPr>
      <xdr:spPr>
        <a:xfrm>
          <a:off x="4953000" y="104775"/>
          <a:ext cx="504825" cy="14287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5</xdr:col>
      <xdr:colOff>609600</xdr:colOff>
      <xdr:row>0</xdr:row>
      <xdr:rowOff>304800</xdr:rowOff>
    </xdr:to>
    <xdr:sp>
      <xdr:nvSpPr>
        <xdr:cNvPr id="1" name="TextBox 1"/>
        <xdr:cNvSpPr txBox="1">
          <a:spLocks noChangeArrowheads="1"/>
        </xdr:cNvSpPr>
      </xdr:nvSpPr>
      <xdr:spPr>
        <a:xfrm>
          <a:off x="4953000" y="104775"/>
          <a:ext cx="504825" cy="2000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rPr>
            <a:t>-05</a:t>
          </a:r>
        </a:p>
      </xdr:txBody>
    </xdr:sp>
    <xdr:clientData/>
  </xdr:twoCellAnchor>
  <xdr:twoCellAnchor>
    <xdr:from>
      <xdr:col>5</xdr:col>
      <xdr:colOff>314325</xdr:colOff>
      <xdr:row>0</xdr:row>
      <xdr:rowOff>114300</xdr:rowOff>
    </xdr:from>
    <xdr:to>
      <xdr:col>5</xdr:col>
      <xdr:colOff>819150</xdr:colOff>
      <xdr:row>0</xdr:row>
      <xdr:rowOff>314325</xdr:rowOff>
    </xdr:to>
    <xdr:sp>
      <xdr:nvSpPr>
        <xdr:cNvPr id="2" name="TextBox 2"/>
        <xdr:cNvSpPr txBox="1">
          <a:spLocks noChangeArrowheads="1"/>
        </xdr:cNvSpPr>
      </xdr:nvSpPr>
      <xdr:spPr>
        <a:xfrm>
          <a:off x="5172075" y="114300"/>
          <a:ext cx="504825" cy="200025"/>
        </a:xfrm>
        <a:prstGeom prst="rect">
          <a:avLst/>
        </a:prstGeom>
        <a:solidFill>
          <a:srgbClr val="FFFFFF"/>
        </a:solidFill>
        <a:ln w="9525" cmpd="sng">
          <a:noFill/>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-09</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104775</xdr:rowOff>
    </xdr:from>
    <xdr:to>
      <xdr:col>3</xdr:col>
      <xdr:colOff>1038225</xdr:colOff>
      <xdr:row>0</xdr:row>
      <xdr:rowOff>266700</xdr:rowOff>
    </xdr:to>
    <xdr:sp>
      <xdr:nvSpPr>
        <xdr:cNvPr id="1" name="TextBox 3"/>
        <xdr:cNvSpPr txBox="1">
          <a:spLocks noChangeArrowheads="1"/>
        </xdr:cNvSpPr>
      </xdr:nvSpPr>
      <xdr:spPr>
        <a:xfrm>
          <a:off x="4781550" y="104775"/>
          <a:ext cx="504825" cy="161925"/>
        </a:xfrm>
        <a:prstGeom prst="rect">
          <a:avLst/>
        </a:prstGeom>
        <a:solidFill>
          <a:srgbClr val="FFFFFF"/>
        </a:solidFill>
        <a:ln w="9525" cmpd="sng">
          <a:solidFill>
            <a:srgbClr val="000000"/>
          </a:solidFill>
          <a:headEnd type="none"/>
          <a:tailEnd type="none"/>
        </a:ln>
      </xdr:spPr>
      <xdr:txBody>
        <a:bodyPr vertOverflow="clip" wrap="square" anchor="ctr"/>
        <a:p>
          <a:pPr algn="r">
            <a:defRPr/>
          </a:pPr>
          <a:r>
            <a:rPr lang="en-US" cap="none" sz="1050" b="0" i="0" u="none" baseline="0">
              <a:solidFill>
                <a:srgbClr val="000000"/>
              </a:solidFill>
              <a:latin typeface="宋体"/>
              <a:ea typeface="宋体"/>
              <a:cs typeface="宋体"/>
            </a:rPr>
            <a:t>表</a:t>
          </a:r>
          <a:r>
            <a:rPr lang="en-US" cap="none" sz="1050" b="0" i="0" u="none" baseline="0">
              <a:solidFill>
                <a:srgbClr val="000000"/>
              </a:solidFill>
              <a:latin typeface="宋体"/>
              <a:ea typeface="宋体"/>
              <a:cs typeface="宋体"/>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I34"/>
  <sheetViews>
    <sheetView view="pageBreakPreview" zoomScale="85" zoomScaleNormal="70" zoomScaleSheetLayoutView="85" zoomScalePageLayoutView="0" workbookViewId="0" topLeftCell="A1">
      <selection activeCell="E11" sqref="E11"/>
    </sheetView>
  </sheetViews>
  <sheetFormatPr defaultColWidth="9.140625" defaultRowHeight="15"/>
  <cols>
    <col min="1" max="1" width="25.28125" style="23" customWidth="1"/>
    <col min="2" max="2" width="11.28125" style="23" customWidth="1"/>
    <col min="3" max="6" width="23.7109375" style="23" customWidth="1"/>
    <col min="7" max="7" width="18.57421875" style="23" customWidth="1"/>
    <col min="8" max="9" width="13.57421875" style="23" bestFit="1" customWidth="1"/>
    <col min="10" max="16384" width="9.00390625" style="23" customWidth="1"/>
  </cols>
  <sheetData>
    <row r="1" spans="1:6" ht="34.5" customHeight="1">
      <c r="A1" s="182" t="s">
        <v>239</v>
      </c>
      <c r="B1" s="182"/>
      <c r="C1" s="182"/>
      <c r="D1" s="182"/>
      <c r="E1" s="182"/>
      <c r="F1" s="182"/>
    </row>
    <row r="2" spans="1:6" ht="24.75" customHeight="1">
      <c r="A2" s="176" t="s">
        <v>127</v>
      </c>
      <c r="B2" s="176"/>
      <c r="C2" s="185" t="s">
        <v>240</v>
      </c>
      <c r="D2" s="185"/>
      <c r="E2" s="185"/>
      <c r="F2" s="185"/>
    </row>
    <row r="3" spans="1:6" ht="24.75" customHeight="1">
      <c r="A3" s="176" t="s">
        <v>128</v>
      </c>
      <c r="B3" s="176"/>
      <c r="C3" s="184" t="s">
        <v>241</v>
      </c>
      <c r="D3" s="184"/>
      <c r="E3" s="184"/>
      <c r="F3" s="184"/>
    </row>
    <row r="4" spans="1:6" ht="11.25" customHeight="1">
      <c r="A4" s="24"/>
      <c r="B4" s="24"/>
      <c r="C4" s="25"/>
      <c r="D4" s="25"/>
      <c r="E4" s="25"/>
      <c r="F4" s="25"/>
    </row>
    <row r="5" spans="1:6" ht="28.5" customHeight="1">
      <c r="A5" s="183" t="s">
        <v>129</v>
      </c>
      <c r="B5" s="183"/>
      <c r="C5" s="183" t="s">
        <v>225</v>
      </c>
      <c r="D5" s="183"/>
      <c r="E5" s="183" t="s">
        <v>226</v>
      </c>
      <c r="F5" s="183"/>
    </row>
    <row r="6" spans="1:7" s="28" customFormat="1" ht="28.5" customHeight="1">
      <c r="A6" s="178" t="s">
        <v>68</v>
      </c>
      <c r="B6" s="26" t="s">
        <v>130</v>
      </c>
      <c r="C6" s="179">
        <f>'计价汇总表'!D17</f>
        <v>3314850</v>
      </c>
      <c r="D6" s="179"/>
      <c r="E6" s="179" t="e">
        <f>计价汇总表!#REF!</f>
        <v>#REF!</v>
      </c>
      <c r="F6" s="179"/>
      <c r="G6" s="27"/>
    </row>
    <row r="7" spans="1:7" s="28" customFormat="1" ht="28.5" customHeight="1">
      <c r="A7" s="178"/>
      <c r="B7" s="26" t="s">
        <v>131</v>
      </c>
      <c r="C7" s="175">
        <f>C6</f>
        <v>3314850</v>
      </c>
      <c r="D7" s="175"/>
      <c r="E7" s="175" t="e">
        <f>E6</f>
        <v>#REF!</v>
      </c>
      <c r="F7" s="175"/>
      <c r="G7" s="27"/>
    </row>
    <row r="8" spans="1:9" s="28" customFormat="1" ht="28.5" customHeight="1">
      <c r="A8" s="180" t="s">
        <v>132</v>
      </c>
      <c r="B8" s="26" t="s">
        <v>130</v>
      </c>
      <c r="C8" s="179" t="e">
        <f>计价汇总表!#REF!</f>
        <v>#REF!</v>
      </c>
      <c r="D8" s="179"/>
      <c r="E8" s="179" t="e">
        <f>计价汇总表!#REF!</f>
        <v>#REF!</v>
      </c>
      <c r="F8" s="179"/>
      <c r="G8" s="27"/>
      <c r="H8" s="27" t="e">
        <f>C8*0.015</f>
        <v>#REF!</v>
      </c>
      <c r="I8" s="27" t="e">
        <f>E8*0.015</f>
        <v>#REF!</v>
      </c>
    </row>
    <row r="9" spans="1:7" ht="28.5" customHeight="1">
      <c r="A9" s="181"/>
      <c r="B9" s="26" t="s">
        <v>131</v>
      </c>
      <c r="C9" s="175" t="e">
        <f>C8</f>
        <v>#REF!</v>
      </c>
      <c r="D9" s="175"/>
      <c r="E9" s="175" t="e">
        <f>E8</f>
        <v>#REF!</v>
      </c>
      <c r="F9" s="175"/>
      <c r="G9" s="27"/>
    </row>
    <row r="10" spans="1:7" ht="19.5" customHeight="1">
      <c r="A10" s="29"/>
      <c r="B10" s="29"/>
      <c r="C10" s="30"/>
      <c r="D10" s="31"/>
      <c r="E10" s="31"/>
      <c r="F10" s="31"/>
      <c r="G10" s="27"/>
    </row>
    <row r="11" spans="1:6" ht="45" customHeight="1">
      <c r="A11" s="173" t="s">
        <v>133</v>
      </c>
      <c r="B11" s="173"/>
      <c r="C11" s="32" t="s">
        <v>134</v>
      </c>
      <c r="D11" s="32"/>
      <c r="E11" s="32"/>
      <c r="F11" s="32"/>
    </row>
    <row r="12" spans="1:6" ht="9.75" customHeight="1">
      <c r="A12" s="29"/>
      <c r="B12" s="29"/>
      <c r="C12" s="33"/>
      <c r="D12" s="31"/>
      <c r="E12" s="31"/>
      <c r="F12" s="31"/>
    </row>
    <row r="13" spans="1:6" ht="42" customHeight="1">
      <c r="A13" s="173" t="s">
        <v>135</v>
      </c>
      <c r="B13" s="173"/>
      <c r="C13" s="174" t="s">
        <v>136</v>
      </c>
      <c r="D13" s="174"/>
      <c r="E13" s="174"/>
      <c r="F13" s="174"/>
    </row>
    <row r="14" spans="1:6" ht="9.75" customHeight="1">
      <c r="A14" s="29"/>
      <c r="B14" s="29"/>
      <c r="C14" s="34"/>
      <c r="D14" s="34"/>
      <c r="E14" s="34"/>
      <c r="F14" s="34"/>
    </row>
    <row r="15" spans="1:6" ht="42" customHeight="1">
      <c r="A15" s="173" t="s">
        <v>137</v>
      </c>
      <c r="B15" s="173"/>
      <c r="C15" s="174" t="s">
        <v>136</v>
      </c>
      <c r="D15" s="174"/>
      <c r="E15" s="174"/>
      <c r="F15" s="174"/>
    </row>
    <row r="16" spans="1:6" ht="9.75" customHeight="1">
      <c r="A16" s="29"/>
      <c r="B16" s="29"/>
      <c r="C16" s="34"/>
      <c r="D16" s="34"/>
      <c r="E16" s="34"/>
      <c r="F16" s="34"/>
    </row>
    <row r="17" spans="1:6" ht="42" customHeight="1" hidden="1">
      <c r="A17" s="173" t="s">
        <v>231</v>
      </c>
      <c r="B17" s="173"/>
      <c r="C17" s="174" t="s">
        <v>136</v>
      </c>
      <c r="D17" s="174"/>
      <c r="E17" s="174"/>
      <c r="F17" s="174"/>
    </row>
    <row r="18" spans="1:6" ht="9.75" customHeight="1">
      <c r="A18" s="29"/>
      <c r="B18" s="29"/>
      <c r="C18" s="34"/>
      <c r="D18" s="34"/>
      <c r="E18" s="34"/>
      <c r="F18" s="34"/>
    </row>
    <row r="19" spans="1:6" ht="27" customHeight="1">
      <c r="A19" s="176" t="s">
        <v>138</v>
      </c>
      <c r="B19" s="176"/>
      <c r="C19" s="177" t="s">
        <v>242</v>
      </c>
      <c r="D19" s="177"/>
      <c r="E19" s="177"/>
      <c r="F19" s="177"/>
    </row>
    <row r="20" spans="1:6" ht="30.75" customHeight="1">
      <c r="A20" s="35"/>
      <c r="B20" s="35"/>
      <c r="C20" s="35"/>
      <c r="D20" s="35"/>
      <c r="E20" s="35"/>
      <c r="F20" s="35"/>
    </row>
    <row r="21" spans="1:6" ht="14.25">
      <c r="A21" s="35"/>
      <c r="B21" s="35"/>
      <c r="C21" s="35"/>
      <c r="D21" s="35"/>
      <c r="E21" s="35"/>
      <c r="F21" s="35"/>
    </row>
    <row r="22" spans="1:6" ht="14.25">
      <c r="A22" s="35"/>
      <c r="B22" s="35"/>
      <c r="C22" s="35"/>
      <c r="D22" s="35"/>
      <c r="E22" s="35"/>
      <c r="F22" s="35"/>
    </row>
    <row r="23" spans="1:6" ht="14.25">
      <c r="A23" s="35"/>
      <c r="B23" s="35"/>
      <c r="C23" s="35"/>
      <c r="D23" s="35"/>
      <c r="E23" s="35"/>
      <c r="F23" s="35"/>
    </row>
    <row r="24" spans="1:6" ht="14.25">
      <c r="A24" s="35"/>
      <c r="B24" s="35"/>
      <c r="C24" s="35"/>
      <c r="D24" s="35"/>
      <c r="E24" s="35"/>
      <c r="F24" s="35"/>
    </row>
    <row r="25" spans="1:6" ht="14.25">
      <c r="A25" s="35"/>
      <c r="B25" s="35"/>
      <c r="C25" s="35"/>
      <c r="D25" s="35"/>
      <c r="E25" s="35"/>
      <c r="F25" s="35"/>
    </row>
    <row r="26" spans="1:6" ht="14.25">
      <c r="A26" s="35"/>
      <c r="B26" s="35"/>
      <c r="C26" s="35"/>
      <c r="D26" s="35"/>
      <c r="E26" s="35"/>
      <c r="F26" s="35"/>
    </row>
    <row r="27" spans="1:6" ht="14.25">
      <c r="A27" s="35"/>
      <c r="B27" s="35"/>
      <c r="C27" s="35"/>
      <c r="D27" s="35"/>
      <c r="E27" s="35"/>
      <c r="F27" s="35"/>
    </row>
    <row r="28" spans="1:6" ht="14.25">
      <c r="A28" s="35"/>
      <c r="B28" s="35"/>
      <c r="C28" s="35"/>
      <c r="D28" s="35"/>
      <c r="E28" s="35"/>
      <c r="F28" s="35"/>
    </row>
    <row r="29" spans="1:6" ht="14.25">
      <c r="A29" s="35"/>
      <c r="B29" s="35"/>
      <c r="C29" s="35"/>
      <c r="D29" s="35"/>
      <c r="E29" s="35"/>
      <c r="F29" s="35"/>
    </row>
    <row r="30" spans="1:6" ht="14.25">
      <c r="A30" s="35"/>
      <c r="B30" s="35"/>
      <c r="C30" s="35"/>
      <c r="D30" s="35"/>
      <c r="E30" s="35"/>
      <c r="F30" s="35"/>
    </row>
    <row r="31" spans="1:6" ht="14.25">
      <c r="A31" s="35"/>
      <c r="B31" s="35"/>
      <c r="C31" s="35"/>
      <c r="D31" s="35"/>
      <c r="E31" s="35"/>
      <c r="F31" s="35"/>
    </row>
    <row r="32" spans="1:6" ht="14.25">
      <c r="A32" s="35"/>
      <c r="B32" s="35"/>
      <c r="C32" s="35"/>
      <c r="D32" s="35"/>
      <c r="E32" s="35"/>
      <c r="F32" s="35"/>
    </row>
    <row r="33" spans="1:6" ht="14.25">
      <c r="A33" s="35"/>
      <c r="B33" s="35"/>
      <c r="C33" s="35"/>
      <c r="D33" s="35"/>
      <c r="E33" s="35"/>
      <c r="F33" s="35"/>
    </row>
    <row r="34" spans="1:6" ht="14.25">
      <c r="A34" s="35"/>
      <c r="B34" s="35"/>
      <c r="C34" s="35"/>
      <c r="D34" s="35"/>
      <c r="E34" s="35"/>
      <c r="F34" s="35"/>
    </row>
  </sheetData>
  <sheetProtection/>
  <mergeCells count="27">
    <mergeCell ref="A1:F1"/>
    <mergeCell ref="A2:B2"/>
    <mergeCell ref="A3:B3"/>
    <mergeCell ref="A5:B5"/>
    <mergeCell ref="C5:D5"/>
    <mergeCell ref="E5:F5"/>
    <mergeCell ref="C3:F3"/>
    <mergeCell ref="C2:F2"/>
    <mergeCell ref="A19:B19"/>
    <mergeCell ref="C19:F19"/>
    <mergeCell ref="A6:A7"/>
    <mergeCell ref="C6:D6"/>
    <mergeCell ref="E6:F6"/>
    <mergeCell ref="C7:D7"/>
    <mergeCell ref="E7:F7"/>
    <mergeCell ref="A8:A9"/>
    <mergeCell ref="C8:D8"/>
    <mergeCell ref="E8:F8"/>
    <mergeCell ref="A11:B11"/>
    <mergeCell ref="A13:B13"/>
    <mergeCell ref="C13:F13"/>
    <mergeCell ref="A17:B17"/>
    <mergeCell ref="C17:F17"/>
    <mergeCell ref="C9:D9"/>
    <mergeCell ref="E9:F9"/>
    <mergeCell ref="A15:B15"/>
    <mergeCell ref="C15:F15"/>
  </mergeCells>
  <printOptions horizontalCentered="1"/>
  <pageMargins left="0.4330708661417323" right="0.3937007874015748" top="0.8661417322834646" bottom="0.4724409448818898" header="0.4330708661417323"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1"/>
  <sheetViews>
    <sheetView showZeros="0" zoomScaleSheetLayoutView="100" zoomScalePageLayoutView="0" workbookViewId="0" topLeftCell="A1">
      <selection activeCell="E8" sqref="E8"/>
    </sheetView>
  </sheetViews>
  <sheetFormatPr defaultColWidth="9.140625" defaultRowHeight="15"/>
  <cols>
    <col min="1" max="1" width="10.57421875" style="229" customWidth="1"/>
    <col min="2" max="2" width="30.57421875" style="222" customWidth="1"/>
    <col min="3" max="3" width="6.57421875" style="222" customWidth="1"/>
    <col min="4" max="4" width="12.57421875" style="222" customWidth="1"/>
    <col min="5" max="5" width="12.57421875" style="230" customWidth="1"/>
    <col min="6" max="6" width="12.57421875" style="222" customWidth="1"/>
    <col min="7" max="16384" width="9.00390625" style="222" customWidth="1"/>
  </cols>
  <sheetData>
    <row r="1" spans="1:6" s="218" customFormat="1" ht="19.5" customHeight="1">
      <c r="A1" s="198" t="s">
        <v>327</v>
      </c>
      <c r="B1" s="198"/>
      <c r="C1" s="198"/>
      <c r="D1" s="198"/>
      <c r="E1" s="198"/>
      <c r="F1" s="198"/>
    </row>
    <row r="2" spans="1:6" s="218" customFormat="1" ht="19.5" customHeight="1">
      <c r="A2" s="199" t="s">
        <v>345</v>
      </c>
      <c r="B2" s="199"/>
      <c r="C2" s="199"/>
      <c r="D2" s="199"/>
      <c r="E2" s="199"/>
      <c r="F2" s="199"/>
    </row>
    <row r="3" spans="1:6" s="218" customFormat="1" ht="19.5" customHeight="1">
      <c r="A3" s="200" t="s">
        <v>414</v>
      </c>
      <c r="B3" s="200"/>
      <c r="C3" s="200"/>
      <c r="D3" s="200"/>
      <c r="E3" s="200"/>
      <c r="F3" s="200"/>
    </row>
    <row r="4" spans="1:6" s="218" customFormat="1" ht="19.5" customHeight="1">
      <c r="A4" s="201" t="s">
        <v>335</v>
      </c>
      <c r="B4" s="201"/>
      <c r="C4" s="201"/>
      <c r="D4" s="201"/>
      <c r="E4" s="201"/>
      <c r="F4" s="201"/>
    </row>
    <row r="5" spans="1:6" s="218" customFormat="1" ht="19.5" customHeight="1">
      <c r="A5" s="51" t="s">
        <v>1</v>
      </c>
      <c r="B5" s="51" t="s">
        <v>326</v>
      </c>
      <c r="C5" s="52" t="s">
        <v>2</v>
      </c>
      <c r="D5" s="51" t="s">
        <v>3</v>
      </c>
      <c r="E5" s="51" t="s">
        <v>4</v>
      </c>
      <c r="F5" s="51" t="s">
        <v>5</v>
      </c>
    </row>
    <row r="6" spans="1:6" ht="19.5" customHeight="1">
      <c r="A6" s="219" t="s">
        <v>60</v>
      </c>
      <c r="B6" s="219" t="s">
        <v>7</v>
      </c>
      <c r="C6" s="220" t="s">
        <v>0</v>
      </c>
      <c r="D6" s="220" t="s">
        <v>0</v>
      </c>
      <c r="E6" s="221" t="s">
        <v>0</v>
      </c>
      <c r="F6" s="98">
        <f>IF(ISERROR(D6*E6),0,ROUND(D6*E6,0))</f>
        <v>0</v>
      </c>
    </row>
    <row r="7" spans="1:6" ht="19.5" customHeight="1">
      <c r="A7" s="219" t="s">
        <v>62</v>
      </c>
      <c r="B7" s="219" t="s">
        <v>63</v>
      </c>
      <c r="C7" s="220" t="s">
        <v>0</v>
      </c>
      <c r="D7" s="220" t="s">
        <v>0</v>
      </c>
      <c r="E7" s="221" t="s">
        <v>0</v>
      </c>
      <c r="F7" s="98">
        <f>IF(ISERROR(D7*E7),0,ROUND(D7*E7,0))</f>
        <v>0</v>
      </c>
    </row>
    <row r="8" spans="1:6" ht="19.5" customHeight="1">
      <c r="A8" s="219" t="s">
        <v>64</v>
      </c>
      <c r="B8" s="219" t="s">
        <v>65</v>
      </c>
      <c r="C8" s="220" t="s">
        <v>0</v>
      </c>
      <c r="D8" s="220" t="s">
        <v>0</v>
      </c>
      <c r="E8" s="221" t="s">
        <v>0</v>
      </c>
      <c r="F8" s="98">
        <f>IF(ISERROR(D8*E8),0,ROUND(D8*E8,0))</f>
        <v>0</v>
      </c>
    </row>
    <row r="9" spans="1:6" ht="19.5" customHeight="1">
      <c r="A9" s="219" t="s">
        <v>207</v>
      </c>
      <c r="B9" s="219" t="s">
        <v>276</v>
      </c>
      <c r="C9" s="128" t="s">
        <v>420</v>
      </c>
      <c r="D9" s="220" t="s">
        <v>0</v>
      </c>
      <c r="E9" s="231" t="s">
        <v>341</v>
      </c>
      <c r="F9" s="98">
        <f>IF(ISERROR(D9*E9),0,ROUND(D9*E9,0))</f>
        <v>0</v>
      </c>
    </row>
    <row r="10" spans="1:6" s="228" customFormat="1" ht="19.5" customHeight="1">
      <c r="A10" s="223" t="s">
        <v>0</v>
      </c>
      <c r="B10" s="224" t="s">
        <v>235</v>
      </c>
      <c r="C10" s="224"/>
      <c r="D10" s="225"/>
      <c r="E10" s="226"/>
      <c r="F10" s="227">
        <f>SUM(F6:F9)</f>
        <v>0</v>
      </c>
    </row>
    <row r="11" spans="1:6" s="85" customFormat="1" ht="27" customHeight="1">
      <c r="A11" s="217" t="s">
        <v>424</v>
      </c>
      <c r="B11" s="202"/>
      <c r="C11" s="202"/>
      <c r="D11" s="202"/>
      <c r="E11" s="202"/>
      <c r="F11" s="202"/>
    </row>
  </sheetData>
  <sheetProtection password="CF6E" sheet="1"/>
  <mergeCells count="6">
    <mergeCell ref="A4:F4"/>
    <mergeCell ref="A11:F11"/>
    <mergeCell ref="B10:C10"/>
    <mergeCell ref="A1:F1"/>
    <mergeCell ref="A2:F2"/>
    <mergeCell ref="A3:F3"/>
  </mergeCells>
  <printOptions/>
  <pageMargins left="0.5905511811023623" right="0.1968503937007874" top="0.7480314960629921" bottom="0.5905511811023623" header="0.4724409448818898" footer="0.31496062992125984"/>
  <pageSetup horizontalDpi="300" verticalDpi="300" orientation="portrait" paperSize="9" r:id="rId2"/>
  <headerFooter alignWithMargins="0">
    <oddFooter>&amp;C第 &amp;P 页，共 &amp;N 页</oddFooter>
  </headerFooter>
  <drawing r:id="rId1"/>
</worksheet>
</file>

<file path=xl/worksheets/sheet11.xml><?xml version="1.0" encoding="utf-8"?>
<worksheet xmlns="http://schemas.openxmlformats.org/spreadsheetml/2006/main" xmlns:r="http://schemas.openxmlformats.org/officeDocument/2006/relationships">
  <dimension ref="A1:F32"/>
  <sheetViews>
    <sheetView showZeros="0" zoomScalePageLayoutView="0" workbookViewId="0" topLeftCell="A4">
      <selection activeCell="A32" sqref="A32:F32"/>
    </sheetView>
  </sheetViews>
  <sheetFormatPr defaultColWidth="9.140625" defaultRowHeight="15"/>
  <cols>
    <col min="1" max="1" width="10.57421875" style="158" customWidth="1"/>
    <col min="2" max="2" width="30.57421875" style="159" customWidth="1"/>
    <col min="3" max="3" width="6.57421875" style="76" customWidth="1"/>
    <col min="4" max="6" width="12.57421875" style="160" customWidth="1"/>
    <col min="7" max="16384" width="9.00390625" style="154" customWidth="1"/>
  </cols>
  <sheetData>
    <row r="1" spans="1:6" s="76" customFormat="1" ht="30" customHeight="1">
      <c r="A1" s="204" t="s">
        <v>329</v>
      </c>
      <c r="B1" s="204"/>
      <c r="C1" s="204"/>
      <c r="D1" s="204"/>
      <c r="E1" s="204"/>
      <c r="F1" s="204"/>
    </row>
    <row r="2" spans="1:6" s="76" customFormat="1" ht="15" customHeight="1">
      <c r="A2" s="199" t="s">
        <v>346</v>
      </c>
      <c r="B2" s="199"/>
      <c r="C2" s="199"/>
      <c r="D2" s="199"/>
      <c r="E2" s="199"/>
      <c r="F2" s="199"/>
    </row>
    <row r="3" spans="1:6" s="76" customFormat="1" ht="15" customHeight="1">
      <c r="A3" s="205" t="s">
        <v>413</v>
      </c>
      <c r="B3" s="205"/>
      <c r="C3" s="205"/>
      <c r="D3" s="205"/>
      <c r="E3" s="205"/>
      <c r="F3" s="205"/>
    </row>
    <row r="4" spans="1:6" s="76" customFormat="1" ht="15" customHeight="1">
      <c r="A4" s="53" t="s">
        <v>1</v>
      </c>
      <c r="B4" s="53" t="s">
        <v>326</v>
      </c>
      <c r="C4" s="53" t="s">
        <v>2</v>
      </c>
      <c r="D4" s="54" t="s">
        <v>3</v>
      </c>
      <c r="E4" s="53" t="s">
        <v>4</v>
      </c>
      <c r="F4" s="53" t="s">
        <v>5</v>
      </c>
    </row>
    <row r="5" spans="1:6" s="76" customFormat="1" ht="15" customHeight="1">
      <c r="A5" s="143">
        <v>2.1</v>
      </c>
      <c r="B5" s="143" t="s">
        <v>91</v>
      </c>
      <c r="C5" s="144"/>
      <c r="D5" s="145"/>
      <c r="E5" s="58"/>
      <c r="F5" s="145"/>
    </row>
    <row r="6" spans="1:6" s="76" customFormat="1" ht="15" customHeight="1">
      <c r="A6" s="19">
        <v>101</v>
      </c>
      <c r="B6" s="19" t="s">
        <v>92</v>
      </c>
      <c r="C6" s="18" t="s">
        <v>93</v>
      </c>
      <c r="D6" s="142">
        <v>500</v>
      </c>
      <c r="E6" s="161"/>
      <c r="F6" s="145">
        <f>D6*E6</f>
        <v>0</v>
      </c>
    </row>
    <row r="7" spans="1:6" s="76" customFormat="1" ht="15" customHeight="1">
      <c r="A7" s="19">
        <v>102</v>
      </c>
      <c r="B7" s="19" t="s">
        <v>94</v>
      </c>
      <c r="C7" s="18" t="s">
        <v>93</v>
      </c>
      <c r="D7" s="142">
        <v>50</v>
      </c>
      <c r="E7" s="161"/>
      <c r="F7" s="145">
        <f>D7*E7</f>
        <v>0</v>
      </c>
    </row>
    <row r="8" spans="1:6" s="149" customFormat="1" ht="15" customHeight="1">
      <c r="A8" s="143"/>
      <c r="B8" s="143" t="s">
        <v>95</v>
      </c>
      <c r="C8" s="146"/>
      <c r="D8" s="147"/>
      <c r="E8" s="148"/>
      <c r="F8" s="148">
        <f>SUM(F6:F7)</f>
        <v>0</v>
      </c>
    </row>
    <row r="9" spans="1:6" s="76" customFormat="1" ht="15" customHeight="1">
      <c r="A9" s="143">
        <v>2.2</v>
      </c>
      <c r="B9" s="143" t="s">
        <v>96</v>
      </c>
      <c r="C9" s="144"/>
      <c r="D9" s="147"/>
      <c r="E9" s="145"/>
      <c r="F9" s="145"/>
    </row>
    <row r="10" spans="1:6" s="76" customFormat="1" ht="15" customHeight="1">
      <c r="A10" s="94">
        <v>201</v>
      </c>
      <c r="B10" s="20" t="s">
        <v>97</v>
      </c>
      <c r="C10" s="18"/>
      <c r="D10" s="97" t="s">
        <v>0</v>
      </c>
      <c r="E10" s="97"/>
      <c r="F10" s="145"/>
    </row>
    <row r="11" spans="1:6" s="76" customFormat="1" ht="15" customHeight="1">
      <c r="A11" s="94" t="s">
        <v>216</v>
      </c>
      <c r="B11" s="19" t="s">
        <v>98</v>
      </c>
      <c r="C11" s="18" t="s">
        <v>99</v>
      </c>
      <c r="D11" s="97">
        <v>100</v>
      </c>
      <c r="E11" s="107"/>
      <c r="F11" s="145">
        <f>E11*D11</f>
        <v>0</v>
      </c>
    </row>
    <row r="12" spans="1:6" s="76" customFormat="1" ht="15" customHeight="1">
      <c r="A12" s="94" t="s">
        <v>217</v>
      </c>
      <c r="B12" s="19" t="s">
        <v>100</v>
      </c>
      <c r="C12" s="18" t="s">
        <v>99</v>
      </c>
      <c r="D12" s="97">
        <v>100</v>
      </c>
      <c r="E12" s="107"/>
      <c r="F12" s="145">
        <f>E12*D12</f>
        <v>0</v>
      </c>
    </row>
    <row r="13" spans="1:6" s="76" customFormat="1" ht="15" customHeight="1">
      <c r="A13" s="94">
        <v>202</v>
      </c>
      <c r="B13" s="20" t="s">
        <v>54</v>
      </c>
      <c r="C13" s="18"/>
      <c r="D13" s="97" t="s">
        <v>0</v>
      </c>
      <c r="E13" s="97"/>
      <c r="F13" s="145"/>
    </row>
    <row r="14" spans="1:6" s="76" customFormat="1" ht="15" customHeight="1">
      <c r="A14" s="94" t="s">
        <v>218</v>
      </c>
      <c r="B14" s="19" t="s">
        <v>101</v>
      </c>
      <c r="C14" s="18" t="s">
        <v>99</v>
      </c>
      <c r="D14" s="97">
        <v>50</v>
      </c>
      <c r="E14" s="107"/>
      <c r="F14" s="145">
        <f aca="true" t="shared" si="0" ref="F14:F19">E14*D14</f>
        <v>0</v>
      </c>
    </row>
    <row r="15" spans="1:6" s="76" customFormat="1" ht="15" customHeight="1">
      <c r="A15" s="94" t="s">
        <v>219</v>
      </c>
      <c r="B15" s="19" t="s">
        <v>102</v>
      </c>
      <c r="C15" s="18" t="s">
        <v>99</v>
      </c>
      <c r="D15" s="97">
        <v>50</v>
      </c>
      <c r="E15" s="107"/>
      <c r="F15" s="145">
        <f t="shared" si="0"/>
        <v>0</v>
      </c>
    </row>
    <row r="16" spans="1:6" s="76" customFormat="1" ht="15" customHeight="1">
      <c r="A16" s="94">
        <v>208</v>
      </c>
      <c r="B16" s="19" t="s">
        <v>104</v>
      </c>
      <c r="C16" s="18" t="s">
        <v>103</v>
      </c>
      <c r="D16" s="97">
        <v>100</v>
      </c>
      <c r="E16" s="107"/>
      <c r="F16" s="145">
        <f t="shared" si="0"/>
        <v>0</v>
      </c>
    </row>
    <row r="17" spans="1:6" s="76" customFormat="1" ht="15" customHeight="1">
      <c r="A17" s="94">
        <v>209</v>
      </c>
      <c r="B17" s="19" t="s">
        <v>105</v>
      </c>
      <c r="C17" s="18" t="s">
        <v>103</v>
      </c>
      <c r="D17" s="97">
        <v>100</v>
      </c>
      <c r="E17" s="107"/>
      <c r="F17" s="145">
        <f t="shared" si="0"/>
        <v>0</v>
      </c>
    </row>
    <row r="18" spans="1:6" s="76" customFormat="1" ht="15" customHeight="1">
      <c r="A18" s="94">
        <v>210</v>
      </c>
      <c r="B18" s="19" t="s">
        <v>106</v>
      </c>
      <c r="C18" s="18" t="s">
        <v>103</v>
      </c>
      <c r="D18" s="97">
        <v>100</v>
      </c>
      <c r="E18" s="107"/>
      <c r="F18" s="145">
        <f t="shared" si="0"/>
        <v>0</v>
      </c>
    </row>
    <row r="19" spans="1:6" s="76" customFormat="1" ht="15" customHeight="1">
      <c r="A19" s="94">
        <v>213</v>
      </c>
      <c r="B19" s="19" t="s">
        <v>107</v>
      </c>
      <c r="C19" s="21" t="s">
        <v>103</v>
      </c>
      <c r="D19" s="97">
        <v>100</v>
      </c>
      <c r="E19" s="107"/>
      <c r="F19" s="145">
        <f t="shared" si="0"/>
        <v>0</v>
      </c>
    </row>
    <row r="20" spans="1:6" s="149" customFormat="1" ht="15" customHeight="1">
      <c r="A20" s="143"/>
      <c r="B20" s="143" t="s">
        <v>108</v>
      </c>
      <c r="C20" s="146"/>
      <c r="D20" s="147"/>
      <c r="E20" s="148"/>
      <c r="F20" s="148">
        <f>SUM(F11:F19)</f>
        <v>0</v>
      </c>
    </row>
    <row r="21" spans="1:6" s="76" customFormat="1" ht="15" customHeight="1">
      <c r="A21" s="143">
        <v>2.3</v>
      </c>
      <c r="B21" s="143" t="s">
        <v>109</v>
      </c>
      <c r="C21" s="144"/>
      <c r="D21" s="150"/>
      <c r="E21" s="151"/>
      <c r="F21" s="151"/>
    </row>
    <row r="22" spans="1:6" s="76" customFormat="1" ht="15" customHeight="1">
      <c r="A22" s="94">
        <v>303</v>
      </c>
      <c r="B22" s="94" t="s">
        <v>208</v>
      </c>
      <c r="C22" s="152" t="s">
        <v>0</v>
      </c>
      <c r="D22" s="90" t="s">
        <v>0</v>
      </c>
      <c r="E22" s="90"/>
      <c r="F22" s="90" t="s">
        <v>0</v>
      </c>
    </row>
    <row r="23" spans="1:6" s="76" customFormat="1" ht="15" customHeight="1">
      <c r="A23" s="94" t="s">
        <v>220</v>
      </c>
      <c r="B23" s="94" t="s">
        <v>209</v>
      </c>
      <c r="C23" s="153" t="s">
        <v>111</v>
      </c>
      <c r="D23" s="90">
        <v>20</v>
      </c>
      <c r="E23" s="162"/>
      <c r="F23" s="90">
        <f>E23*D23</f>
        <v>0</v>
      </c>
    </row>
    <row r="24" spans="1:6" s="76" customFormat="1" ht="15" customHeight="1">
      <c r="A24" s="94">
        <v>305</v>
      </c>
      <c r="B24" s="94" t="s">
        <v>210</v>
      </c>
      <c r="C24" s="152" t="s">
        <v>0</v>
      </c>
      <c r="D24" s="90" t="s">
        <v>0</v>
      </c>
      <c r="E24" s="90"/>
      <c r="F24" s="90"/>
    </row>
    <row r="25" spans="1:6" s="76" customFormat="1" ht="15" customHeight="1">
      <c r="A25" s="94" t="s">
        <v>221</v>
      </c>
      <c r="B25" s="94" t="s">
        <v>211</v>
      </c>
      <c r="C25" s="153" t="s">
        <v>111</v>
      </c>
      <c r="D25" s="90">
        <v>40</v>
      </c>
      <c r="E25" s="162"/>
      <c r="F25" s="90">
        <f>E25*D25</f>
        <v>0</v>
      </c>
    </row>
    <row r="26" spans="1:6" s="76" customFormat="1" ht="15" customHeight="1">
      <c r="A26" s="94" t="s">
        <v>222</v>
      </c>
      <c r="B26" s="94" t="s">
        <v>212</v>
      </c>
      <c r="C26" s="153" t="s">
        <v>111</v>
      </c>
      <c r="D26" s="90">
        <v>40</v>
      </c>
      <c r="E26" s="162"/>
      <c r="F26" s="90">
        <f>E26*D26</f>
        <v>0</v>
      </c>
    </row>
    <row r="27" spans="1:6" s="76" customFormat="1" ht="15" customHeight="1">
      <c r="A27" s="94">
        <v>308</v>
      </c>
      <c r="B27" s="94" t="s">
        <v>213</v>
      </c>
      <c r="C27" s="152" t="s">
        <v>0</v>
      </c>
      <c r="D27" s="90" t="s">
        <v>0</v>
      </c>
      <c r="E27" s="90"/>
      <c r="F27" s="90"/>
    </row>
    <row r="28" spans="1:6" ht="15" customHeight="1">
      <c r="A28" s="94" t="s">
        <v>223</v>
      </c>
      <c r="B28" s="94" t="s">
        <v>214</v>
      </c>
      <c r="C28" s="153" t="s">
        <v>111</v>
      </c>
      <c r="D28" s="90">
        <v>50</v>
      </c>
      <c r="E28" s="162"/>
      <c r="F28" s="90">
        <f>E28*D28</f>
        <v>0</v>
      </c>
    </row>
    <row r="29" spans="1:6" ht="15" customHeight="1">
      <c r="A29" s="94" t="s">
        <v>224</v>
      </c>
      <c r="B29" s="94" t="s">
        <v>215</v>
      </c>
      <c r="C29" s="153" t="s">
        <v>111</v>
      </c>
      <c r="D29" s="90">
        <v>50</v>
      </c>
      <c r="E29" s="162"/>
      <c r="F29" s="90">
        <f>E29*D29</f>
        <v>0</v>
      </c>
    </row>
    <row r="30" spans="1:6" s="149" customFormat="1" ht="15" customHeight="1">
      <c r="A30" s="143"/>
      <c r="B30" s="143" t="s">
        <v>126</v>
      </c>
      <c r="C30" s="146"/>
      <c r="D30" s="148"/>
      <c r="E30" s="148"/>
      <c r="F30" s="148">
        <f>SUM(F22:F29)</f>
        <v>0</v>
      </c>
    </row>
    <row r="31" spans="1:6" s="149" customFormat="1" ht="18.75" customHeight="1">
      <c r="A31" s="155"/>
      <c r="B31" s="156" t="s">
        <v>89</v>
      </c>
      <c r="C31" s="157"/>
      <c r="D31" s="148"/>
      <c r="E31" s="148"/>
      <c r="F31" s="148">
        <f>F8+F20+F30</f>
        <v>0</v>
      </c>
    </row>
    <row r="32" spans="1:6" s="85" customFormat="1" ht="27" customHeight="1">
      <c r="A32" s="217" t="s">
        <v>424</v>
      </c>
      <c r="B32" s="202"/>
      <c r="C32" s="202"/>
      <c r="D32" s="202"/>
      <c r="E32" s="202"/>
      <c r="F32" s="202"/>
    </row>
  </sheetData>
  <sheetProtection password="CF6E" sheet="1"/>
  <mergeCells count="4">
    <mergeCell ref="A1:F1"/>
    <mergeCell ref="A2:F2"/>
    <mergeCell ref="A3:F3"/>
    <mergeCell ref="A32:F32"/>
  </mergeCells>
  <printOptions/>
  <pageMargins left="0.5905511811023623" right="0.1968503937007874" top="0.7480314960629921" bottom="0.5905511811023623" header="0.4724409448818898" footer="0.31496062992125984"/>
  <pageSetup horizontalDpi="600" verticalDpi="600" orientation="portrait" paperSize="9" r:id="rId2"/>
  <headerFooter alignWithMargins="0">
    <oddFooter>&amp;C&amp;10第 &amp;P 页，共 &amp;N 页</oddFooter>
  </headerFooter>
  <drawing r:id="rId1"/>
</worksheet>
</file>

<file path=xl/worksheets/sheet12.xml><?xml version="1.0" encoding="utf-8"?>
<worksheet xmlns="http://schemas.openxmlformats.org/spreadsheetml/2006/main" xmlns:r="http://schemas.openxmlformats.org/officeDocument/2006/relationships">
  <dimension ref="A1:D9"/>
  <sheetViews>
    <sheetView zoomScalePageLayoutView="0" workbookViewId="0" topLeftCell="A1">
      <selection activeCell="A9" sqref="A9:D9"/>
    </sheetView>
  </sheetViews>
  <sheetFormatPr defaultColWidth="9.140625" defaultRowHeight="15"/>
  <cols>
    <col min="1" max="1" width="12.57421875" style="165" customWidth="1"/>
    <col min="2" max="2" width="40.57421875" style="171" customWidth="1"/>
    <col min="3" max="3" width="10.57421875" style="171" customWidth="1"/>
    <col min="4" max="4" width="20.57421875" style="172" customWidth="1"/>
    <col min="5" max="16384" width="9.00390625" style="165" customWidth="1"/>
  </cols>
  <sheetData>
    <row r="1" spans="1:4" s="163" customFormat="1" ht="21" customHeight="1">
      <c r="A1" s="206" t="s">
        <v>330</v>
      </c>
      <c r="B1" s="206"/>
      <c r="C1" s="206"/>
      <c r="D1" s="206"/>
    </row>
    <row r="2" spans="1:4" s="163" customFormat="1" ht="21" customHeight="1">
      <c r="A2" s="190" t="s">
        <v>347</v>
      </c>
      <c r="B2" s="190"/>
      <c r="C2" s="190"/>
      <c r="D2" s="190"/>
    </row>
    <row r="3" spans="1:4" s="163" customFormat="1" ht="21" customHeight="1">
      <c r="A3" s="205" t="s">
        <v>412</v>
      </c>
      <c r="B3" s="205"/>
      <c r="C3" s="205"/>
      <c r="D3" s="205"/>
    </row>
    <row r="4" spans="1:4" ht="21" customHeight="1">
      <c r="A4" s="55" t="s">
        <v>331</v>
      </c>
      <c r="B4" s="56" t="s">
        <v>332</v>
      </c>
      <c r="C4" s="57" t="s">
        <v>333</v>
      </c>
      <c r="D4" s="164" t="s">
        <v>334</v>
      </c>
    </row>
    <row r="5" spans="1:4" ht="21" customHeight="1">
      <c r="A5" s="94" t="s">
        <v>21</v>
      </c>
      <c r="B5" s="94" t="s">
        <v>22</v>
      </c>
      <c r="C5" s="95" t="s">
        <v>11</v>
      </c>
      <c r="D5" s="96">
        <v>500000</v>
      </c>
    </row>
    <row r="6" spans="1:4" ht="21" customHeight="1">
      <c r="A6" s="59" t="s">
        <v>400</v>
      </c>
      <c r="B6" s="22" t="s">
        <v>401</v>
      </c>
      <c r="C6" s="58" t="s">
        <v>11</v>
      </c>
      <c r="D6" s="166">
        <v>1500000</v>
      </c>
    </row>
    <row r="7" spans="1:4" ht="21" customHeight="1">
      <c r="A7" s="59" t="s">
        <v>406</v>
      </c>
      <c r="B7" s="22" t="s">
        <v>408</v>
      </c>
      <c r="C7" s="58" t="s">
        <v>11</v>
      </c>
      <c r="D7" s="166">
        <v>1000000</v>
      </c>
    </row>
    <row r="8" spans="1:4" s="170" customFormat="1" ht="21" customHeight="1">
      <c r="A8" s="167"/>
      <c r="B8" s="168" t="s">
        <v>66</v>
      </c>
      <c r="C8" s="168"/>
      <c r="D8" s="169">
        <f>SUM(D5:D7)</f>
        <v>3000000</v>
      </c>
    </row>
    <row r="9" spans="1:4" s="85" customFormat="1" ht="27" customHeight="1">
      <c r="A9" s="217" t="s">
        <v>424</v>
      </c>
      <c r="B9" s="202"/>
      <c r="C9" s="202"/>
      <c r="D9" s="202"/>
    </row>
  </sheetData>
  <sheetProtection password="CF6E" sheet="1"/>
  <mergeCells count="4">
    <mergeCell ref="A9:D9"/>
    <mergeCell ref="A1:D1"/>
    <mergeCell ref="A2:D2"/>
    <mergeCell ref="A3:D3"/>
  </mergeCells>
  <printOptions/>
  <pageMargins left="0.5905511811023623" right="0.1968503937007874" top="0.7480314960629921" bottom="0.5905511811023623" header="0.4724409448818898" footer="0.31496062992125984"/>
  <pageSetup horizontalDpi="600" verticalDpi="600" orientation="portrait" paperSize="9" r:id="rId2"/>
  <headerFooter alignWithMargins="0">
    <oddFooter>&amp;C&amp;10第 &amp;P 页，共 &amp;N 页</oddFooter>
  </headerFooter>
  <drawing r:id="rId1"/>
</worksheet>
</file>

<file path=xl/worksheets/sheet13.xml><?xml version="1.0" encoding="utf-8"?>
<worksheet xmlns="http://schemas.openxmlformats.org/spreadsheetml/2006/main" xmlns:r="http://schemas.openxmlformats.org/officeDocument/2006/relationships">
  <dimension ref="A1:D39"/>
  <sheetViews>
    <sheetView showZeros="0" tabSelected="1" zoomScalePageLayoutView="0" workbookViewId="0" topLeftCell="A35">
      <selection activeCell="A40" sqref="A40"/>
    </sheetView>
  </sheetViews>
  <sheetFormatPr defaultColWidth="9.140625" defaultRowHeight="15"/>
  <cols>
    <col min="1" max="1" width="5.140625" style="60" customWidth="1"/>
    <col min="2" max="2" width="11.28125" style="60" customWidth="1"/>
    <col min="3" max="3" width="53.57421875" style="60" customWidth="1"/>
    <col min="4" max="4" width="13.8515625" style="60" customWidth="1"/>
    <col min="5" max="16384" width="9.00390625" style="60" customWidth="1"/>
  </cols>
  <sheetData>
    <row r="1" spans="1:4" ht="34.5" customHeight="1">
      <c r="A1" s="206" t="s">
        <v>349</v>
      </c>
      <c r="B1" s="206"/>
      <c r="C1" s="206"/>
      <c r="D1" s="206"/>
    </row>
    <row r="2" spans="1:4" s="61" customFormat="1" ht="19.5" customHeight="1">
      <c r="A2" s="207" t="s">
        <v>410</v>
      </c>
      <c r="B2" s="207"/>
      <c r="C2" s="208"/>
      <c r="D2" s="208"/>
    </row>
    <row r="3" spans="1:4" s="61" customFormat="1" ht="14.25" customHeight="1">
      <c r="A3" s="209" t="s">
        <v>350</v>
      </c>
      <c r="B3" s="209"/>
      <c r="C3" s="209"/>
      <c r="D3" s="209"/>
    </row>
    <row r="4" spans="1:4" s="61" customFormat="1" ht="24" customHeight="1">
      <c r="A4" s="62" t="s">
        <v>351</v>
      </c>
      <c r="B4" s="62" t="s">
        <v>352</v>
      </c>
      <c r="C4" s="62" t="s">
        <v>353</v>
      </c>
      <c r="D4" s="63" t="s">
        <v>354</v>
      </c>
    </row>
    <row r="5" spans="1:4" s="61" customFormat="1" ht="59.25" customHeight="1">
      <c r="A5" s="210">
        <v>1</v>
      </c>
      <c r="B5" s="211" t="s">
        <v>355</v>
      </c>
      <c r="C5" s="64" t="s">
        <v>356</v>
      </c>
      <c r="D5" s="65"/>
    </row>
    <row r="6" spans="1:4" s="61" customFormat="1" ht="42" customHeight="1">
      <c r="A6" s="210"/>
      <c r="B6" s="211"/>
      <c r="C6" s="64" t="s">
        <v>357</v>
      </c>
      <c r="D6" s="65"/>
    </row>
    <row r="7" spans="1:4" s="61" customFormat="1" ht="21.75" customHeight="1">
      <c r="A7" s="210"/>
      <c r="B7" s="211"/>
      <c r="C7" s="64" t="s">
        <v>358</v>
      </c>
      <c r="D7" s="65"/>
    </row>
    <row r="8" spans="1:4" s="61" customFormat="1" ht="30.75" customHeight="1">
      <c r="A8" s="210"/>
      <c r="B8" s="211"/>
      <c r="C8" s="64" t="s">
        <v>359</v>
      </c>
      <c r="D8" s="65"/>
    </row>
    <row r="9" spans="1:4" s="61" customFormat="1" ht="43.5" customHeight="1">
      <c r="A9" s="210"/>
      <c r="B9" s="211"/>
      <c r="C9" s="64" t="s">
        <v>360</v>
      </c>
      <c r="D9" s="65"/>
    </row>
    <row r="10" spans="1:4" s="61" customFormat="1" ht="31.5" customHeight="1">
      <c r="A10" s="210"/>
      <c r="B10" s="211"/>
      <c r="C10" s="64" t="s">
        <v>361</v>
      </c>
      <c r="D10" s="65"/>
    </row>
    <row r="11" spans="1:4" s="61" customFormat="1" ht="68.25" customHeight="1">
      <c r="A11" s="210">
        <v>2</v>
      </c>
      <c r="B11" s="211" t="s">
        <v>362</v>
      </c>
      <c r="C11" s="64" t="s">
        <v>363</v>
      </c>
      <c r="D11" s="65"/>
    </row>
    <row r="12" spans="1:4" s="61" customFormat="1" ht="42.75" customHeight="1">
      <c r="A12" s="210"/>
      <c r="B12" s="211"/>
      <c r="C12" s="64" t="s">
        <v>364</v>
      </c>
      <c r="D12" s="65"/>
    </row>
    <row r="13" spans="1:4" s="61" customFormat="1" ht="43.5" customHeight="1">
      <c r="A13" s="210">
        <v>3</v>
      </c>
      <c r="B13" s="211" t="s">
        <v>365</v>
      </c>
      <c r="C13" s="64" t="s">
        <v>366</v>
      </c>
      <c r="D13" s="65"/>
    </row>
    <row r="14" spans="1:4" s="61" customFormat="1" ht="31.5" customHeight="1">
      <c r="A14" s="210"/>
      <c r="B14" s="211"/>
      <c r="C14" s="64" t="s">
        <v>367</v>
      </c>
      <c r="D14" s="65"/>
    </row>
    <row r="15" spans="1:4" s="61" customFormat="1" ht="31.5" customHeight="1">
      <c r="A15" s="210"/>
      <c r="B15" s="211"/>
      <c r="C15" s="64" t="s">
        <v>368</v>
      </c>
      <c r="D15" s="65"/>
    </row>
    <row r="16" spans="1:4" s="61" customFormat="1" ht="39" customHeight="1">
      <c r="A16" s="210">
        <v>4</v>
      </c>
      <c r="B16" s="211" t="s">
        <v>369</v>
      </c>
      <c r="C16" s="64" t="s">
        <v>370</v>
      </c>
      <c r="D16" s="65"/>
    </row>
    <row r="17" spans="1:4" s="61" customFormat="1" ht="40.5" customHeight="1">
      <c r="A17" s="210"/>
      <c r="B17" s="211"/>
      <c r="C17" s="64" t="s">
        <v>371</v>
      </c>
      <c r="D17" s="65"/>
    </row>
    <row r="18" spans="1:4" s="61" customFormat="1" ht="45.75" customHeight="1">
      <c r="A18" s="210"/>
      <c r="B18" s="211"/>
      <c r="C18" s="64" t="s">
        <v>372</v>
      </c>
      <c r="D18" s="65"/>
    </row>
    <row r="19" spans="1:4" ht="24.75" customHeight="1">
      <c r="A19" s="212" t="s">
        <v>421</v>
      </c>
      <c r="B19" s="213"/>
      <c r="C19" s="213"/>
      <c r="D19" s="213"/>
    </row>
    <row r="20" spans="1:4" ht="34.5" customHeight="1">
      <c r="A20" s="206" t="s">
        <v>373</v>
      </c>
      <c r="B20" s="206"/>
      <c r="C20" s="206"/>
      <c r="D20" s="206"/>
    </row>
    <row r="21" spans="1:4" s="61" customFormat="1" ht="19.5" customHeight="1">
      <c r="A21" s="207" t="s">
        <v>411</v>
      </c>
      <c r="B21" s="207"/>
      <c r="C21" s="208"/>
      <c r="D21" s="208"/>
    </row>
    <row r="22" spans="1:4" s="61" customFormat="1" ht="22.5" customHeight="1">
      <c r="A22" s="209" t="s">
        <v>374</v>
      </c>
      <c r="B22" s="209"/>
      <c r="C22" s="209"/>
      <c r="D22" s="209"/>
    </row>
    <row r="23" spans="1:4" s="61" customFormat="1" ht="24" customHeight="1">
      <c r="A23" s="62" t="s">
        <v>375</v>
      </c>
      <c r="B23" s="62" t="s">
        <v>376</v>
      </c>
      <c r="C23" s="62" t="s">
        <v>377</v>
      </c>
      <c r="D23" s="63" t="s">
        <v>378</v>
      </c>
    </row>
    <row r="24" spans="1:4" s="61" customFormat="1" ht="44.25" customHeight="1">
      <c r="A24" s="214">
        <v>4</v>
      </c>
      <c r="B24" s="211" t="s">
        <v>379</v>
      </c>
      <c r="C24" s="64" t="s">
        <v>380</v>
      </c>
      <c r="D24" s="65"/>
    </row>
    <row r="25" spans="1:4" s="61" customFormat="1" ht="32.25" customHeight="1">
      <c r="A25" s="214"/>
      <c r="B25" s="211"/>
      <c r="C25" s="64" t="s">
        <v>381</v>
      </c>
      <c r="D25" s="65"/>
    </row>
    <row r="26" spans="1:4" s="61" customFormat="1" ht="44.25" customHeight="1">
      <c r="A26" s="210">
        <v>5</v>
      </c>
      <c r="B26" s="211" t="s">
        <v>382</v>
      </c>
      <c r="C26" s="66" t="s">
        <v>383</v>
      </c>
      <c r="D26" s="65"/>
    </row>
    <row r="27" spans="1:4" s="61" customFormat="1" ht="39.75" customHeight="1">
      <c r="A27" s="210"/>
      <c r="B27" s="211"/>
      <c r="C27" s="67" t="s">
        <v>384</v>
      </c>
      <c r="D27" s="65"/>
    </row>
    <row r="28" spans="1:4" s="61" customFormat="1" ht="33" customHeight="1">
      <c r="A28" s="210">
        <v>6</v>
      </c>
      <c r="B28" s="211" t="s">
        <v>385</v>
      </c>
      <c r="C28" s="66" t="s">
        <v>386</v>
      </c>
      <c r="D28" s="65"/>
    </row>
    <row r="29" spans="1:4" s="61" customFormat="1" ht="24" customHeight="1">
      <c r="A29" s="210"/>
      <c r="B29" s="211"/>
      <c r="C29" s="66" t="s">
        <v>387</v>
      </c>
      <c r="D29" s="65"/>
    </row>
    <row r="30" spans="1:4" s="61" customFormat="1" ht="66" customHeight="1">
      <c r="A30" s="72">
        <v>7</v>
      </c>
      <c r="B30" s="73" t="s">
        <v>388</v>
      </c>
      <c r="C30" s="66" t="s">
        <v>389</v>
      </c>
      <c r="D30" s="65"/>
    </row>
    <row r="31" spans="1:4" s="61" customFormat="1" ht="40.5" customHeight="1">
      <c r="A31" s="210">
        <v>8</v>
      </c>
      <c r="B31" s="211" t="s">
        <v>390</v>
      </c>
      <c r="C31" s="66" t="s">
        <v>391</v>
      </c>
      <c r="D31" s="65"/>
    </row>
    <row r="32" spans="1:4" s="61" customFormat="1" ht="41.25" customHeight="1">
      <c r="A32" s="210"/>
      <c r="B32" s="211"/>
      <c r="C32" s="66" t="s">
        <v>392</v>
      </c>
      <c r="D32" s="65"/>
    </row>
    <row r="33" spans="1:4" s="61" customFormat="1" ht="27.75" customHeight="1">
      <c r="A33" s="210">
        <v>9</v>
      </c>
      <c r="B33" s="211" t="s">
        <v>393</v>
      </c>
      <c r="C33" s="66" t="s">
        <v>394</v>
      </c>
      <c r="D33" s="65"/>
    </row>
    <row r="34" spans="1:4" s="61" customFormat="1" ht="29.25" customHeight="1">
      <c r="A34" s="210"/>
      <c r="B34" s="211"/>
      <c r="C34" s="66" t="s">
        <v>395</v>
      </c>
      <c r="D34" s="65"/>
    </row>
    <row r="35" spans="1:4" s="61" customFormat="1" ht="30.75" customHeight="1">
      <c r="A35" s="210"/>
      <c r="B35" s="211"/>
      <c r="C35" s="66" t="s">
        <v>396</v>
      </c>
      <c r="D35" s="65"/>
    </row>
    <row r="36" spans="1:4" s="61" customFormat="1" ht="39.75" customHeight="1">
      <c r="A36" s="210" t="s">
        <v>397</v>
      </c>
      <c r="B36" s="210"/>
      <c r="C36" s="68"/>
      <c r="D36" s="69">
        <f>SUM(D5:D18)+SUM(D24:D35)</f>
        <v>0</v>
      </c>
    </row>
    <row r="37" spans="1:4" s="61" customFormat="1" ht="39.75" customHeight="1">
      <c r="A37" s="211" t="s">
        <v>68</v>
      </c>
      <c r="B37" s="211"/>
      <c r="C37" s="68" t="s">
        <v>398</v>
      </c>
      <c r="D37" s="70"/>
    </row>
    <row r="38" spans="1:4" s="61" customFormat="1" ht="39.75" customHeight="1">
      <c r="A38" s="210" t="s">
        <v>399</v>
      </c>
      <c r="B38" s="210"/>
      <c r="C38" s="71">
        <v>0.015</v>
      </c>
      <c r="D38" s="69">
        <f>ROUND(D37*1.5/100,0)</f>
        <v>0</v>
      </c>
    </row>
    <row r="39" spans="1:4" ht="24.75" customHeight="1">
      <c r="A39" s="232" t="s">
        <v>425</v>
      </c>
      <c r="B39" s="215"/>
      <c r="C39" s="215"/>
      <c r="D39" s="215"/>
    </row>
  </sheetData>
  <sheetProtection password="CF6E" sheet="1"/>
  <mergeCells count="29">
    <mergeCell ref="A36:B36"/>
    <mergeCell ref="A37:B37"/>
    <mergeCell ref="A38:B38"/>
    <mergeCell ref="A39:D39"/>
    <mergeCell ref="A28:A29"/>
    <mergeCell ref="B28:B29"/>
    <mergeCell ref="A31:A32"/>
    <mergeCell ref="B31:B32"/>
    <mergeCell ref="A33:A35"/>
    <mergeCell ref="B33:B35"/>
    <mergeCell ref="A21:D21"/>
    <mergeCell ref="A22:D22"/>
    <mergeCell ref="A24:A25"/>
    <mergeCell ref="B24:B25"/>
    <mergeCell ref="A26:A27"/>
    <mergeCell ref="B26:B27"/>
    <mergeCell ref="A13:A15"/>
    <mergeCell ref="B13:B15"/>
    <mergeCell ref="A16:A18"/>
    <mergeCell ref="B16:B18"/>
    <mergeCell ref="A19:D19"/>
    <mergeCell ref="A20:D20"/>
    <mergeCell ref="A1:D1"/>
    <mergeCell ref="A2:D2"/>
    <mergeCell ref="A3:D3"/>
    <mergeCell ref="A5:A10"/>
    <mergeCell ref="B5:B10"/>
    <mergeCell ref="A11:A12"/>
    <mergeCell ref="B11:B12"/>
  </mergeCells>
  <printOptions/>
  <pageMargins left="0.7" right="0.7" top="0.75" bottom="0.75" header="0.3" footer="0.3"/>
  <pageSetup horizontalDpi="600" verticalDpi="600" orientation="portrait" paperSize="9" r:id="rId1"/>
  <rowBreaks count="1" manualBreakCount="1">
    <brk id="19" max="255" man="1"/>
  </rowBreaks>
</worksheet>
</file>

<file path=xl/worksheets/sheet2.xml><?xml version="1.0" encoding="utf-8"?>
<worksheet xmlns="http://schemas.openxmlformats.org/spreadsheetml/2006/main" xmlns:r="http://schemas.openxmlformats.org/officeDocument/2006/relationships">
  <dimension ref="A1:M7"/>
  <sheetViews>
    <sheetView view="pageBreakPreview" zoomScale="115" zoomScaleSheetLayoutView="115"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A8" sqref="A8"/>
    </sheetView>
  </sheetViews>
  <sheetFormatPr defaultColWidth="9.140625" defaultRowHeight="19.5" customHeight="1"/>
  <cols>
    <col min="1" max="1" width="42.57421875" style="14" customWidth="1"/>
    <col min="2" max="2" width="25.421875" style="15" customWidth="1"/>
    <col min="3" max="3" width="24.140625" style="16" customWidth="1"/>
    <col min="4" max="4" width="24.140625" style="15" customWidth="1"/>
    <col min="5" max="11" width="8.57421875" style="15" hidden="1" customWidth="1"/>
    <col min="12" max="12" width="11.28125" style="17" hidden="1" customWidth="1"/>
    <col min="13" max="13" width="9.00390625" style="2" hidden="1" customWidth="1"/>
    <col min="14" max="14" width="0" style="2" hidden="1" customWidth="1"/>
    <col min="15" max="16384" width="9.00390625" style="2" customWidth="1"/>
  </cols>
  <sheetData>
    <row r="1" spans="1:12" ht="62.25" customHeight="1">
      <c r="A1" s="186" t="s">
        <v>243</v>
      </c>
      <c r="B1" s="186"/>
      <c r="C1" s="186"/>
      <c r="D1" s="186"/>
      <c r="E1" s="1"/>
      <c r="F1" s="1"/>
      <c r="G1" s="1"/>
      <c r="H1" s="1"/>
      <c r="I1" s="1"/>
      <c r="J1" s="1"/>
      <c r="K1" s="1"/>
      <c r="L1" s="1"/>
    </row>
    <row r="2" spans="1:4" s="6" customFormat="1" ht="27.75" customHeight="1">
      <c r="A2" s="3"/>
      <c r="B2" s="4" t="s">
        <v>227</v>
      </c>
      <c r="C2" s="4" t="s">
        <v>228</v>
      </c>
      <c r="D2" s="5" t="s">
        <v>66</v>
      </c>
    </row>
    <row r="3" spans="1:4" s="39" customFormat="1" ht="30.75" customHeight="1">
      <c r="A3" s="36" t="s">
        <v>236</v>
      </c>
      <c r="B3" s="37"/>
      <c r="C3" s="37"/>
      <c r="D3" s="38">
        <v>182368725.991495</v>
      </c>
    </row>
    <row r="4" spans="1:13" s="10" customFormat="1" ht="30.75" customHeight="1">
      <c r="A4" s="7" t="s">
        <v>67</v>
      </c>
      <c r="B4" s="8">
        <v>116996814</v>
      </c>
      <c r="C4" s="8">
        <v>139533014</v>
      </c>
      <c r="D4" s="9">
        <f>SUM(B4:C4)</f>
        <v>256529828</v>
      </c>
      <c r="M4" s="11" t="e">
        <f>(D4-#REF!)/#REF!</f>
        <v>#REF!</v>
      </c>
    </row>
    <row r="5" spans="1:4" s="12" customFormat="1" ht="30.75" customHeight="1">
      <c r="A5" s="7" t="s">
        <v>68</v>
      </c>
      <c r="B5" s="8">
        <f>'计价汇总表'!D17</f>
        <v>3314850</v>
      </c>
      <c r="C5" s="8" t="e">
        <f>计价汇总表!#REF!</f>
        <v>#REF!</v>
      </c>
      <c r="D5" s="9" t="e">
        <f>SUM(B5:C5)</f>
        <v>#REF!</v>
      </c>
    </row>
    <row r="6" spans="1:4" s="12" customFormat="1" ht="33.75" customHeight="1">
      <c r="A6" s="40" t="s">
        <v>238</v>
      </c>
      <c r="B6" s="11">
        <f>(B5-B4)/B4</f>
        <v>-0.9716671771933892</v>
      </c>
      <c r="C6" s="11" t="e">
        <f>(C5-C4)/C4</f>
        <v>#REF!</v>
      </c>
      <c r="D6" s="11" t="e">
        <f>(D5-D4)/D4</f>
        <v>#REF!</v>
      </c>
    </row>
    <row r="7" spans="1:4" s="43" customFormat="1" ht="30.75" customHeight="1">
      <c r="A7" s="40" t="s">
        <v>237</v>
      </c>
      <c r="B7" s="41"/>
      <c r="C7" s="41"/>
      <c r="D7" s="42" t="e">
        <f>(D5-D3)/D3</f>
        <v>#REF!</v>
      </c>
    </row>
  </sheetData>
  <sheetProtection/>
  <mergeCells count="1">
    <mergeCell ref="A1:D1"/>
  </mergeCells>
  <printOptions horizontalCentered="1"/>
  <pageMargins left="0.2362204724409449" right="0.2362204724409449" top="0.46" bottom="0.46" header="0.17" footer="0.2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5"/>
  <sheetViews>
    <sheetView view="pageBreakPreview" zoomScale="115" zoomScaleSheetLayoutView="115" zoomScalePageLayoutView="0" workbookViewId="0" topLeftCell="A1">
      <pane xSplit="1" ySplit="1" topLeftCell="B2" activePane="bottomRight" state="frozen"/>
      <selection pane="topLeft" activeCell="A1" sqref="A1"/>
      <selection pane="topRight" activeCell="B1" sqref="B1"/>
      <selection pane="bottomLeft" activeCell="A5" sqref="A5"/>
      <selection pane="bottomRight" activeCell="C8" sqref="C8"/>
    </sheetView>
  </sheetViews>
  <sheetFormatPr defaultColWidth="9.140625" defaultRowHeight="19.5" customHeight="1"/>
  <cols>
    <col min="1" max="1" width="38.421875" style="14" customWidth="1"/>
    <col min="2" max="2" width="24.140625" style="15" customWidth="1"/>
    <col min="3" max="3" width="24.140625" style="16" customWidth="1"/>
    <col min="4" max="4" width="24.140625" style="15" customWidth="1"/>
    <col min="5" max="11" width="8.57421875" style="15" hidden="1" customWidth="1"/>
    <col min="12" max="12" width="11.28125" style="17" hidden="1" customWidth="1"/>
    <col min="13" max="13" width="9.00390625" style="2" hidden="1" customWidth="1"/>
    <col min="14" max="14" width="0" style="2" hidden="1" customWidth="1"/>
    <col min="15" max="16384" width="9.00390625" style="2" customWidth="1"/>
  </cols>
  <sheetData>
    <row r="1" spans="1:12" ht="62.25" customHeight="1">
      <c r="A1" s="186" t="s">
        <v>244</v>
      </c>
      <c r="B1" s="186"/>
      <c r="C1" s="186"/>
      <c r="D1" s="186"/>
      <c r="E1" s="1"/>
      <c r="F1" s="1"/>
      <c r="G1" s="1"/>
      <c r="H1" s="1"/>
      <c r="I1" s="1"/>
      <c r="J1" s="1"/>
      <c r="K1" s="1"/>
      <c r="L1" s="1"/>
    </row>
    <row r="2" spans="1:4" s="6" customFormat="1" ht="27.75" customHeight="1">
      <c r="A2" s="3"/>
      <c r="B2" s="4" t="s">
        <v>227</v>
      </c>
      <c r="C2" s="4" t="s">
        <v>228</v>
      </c>
      <c r="D2" s="5" t="s">
        <v>66</v>
      </c>
    </row>
    <row r="3" spans="1:13" s="10" customFormat="1" ht="30.75" customHeight="1">
      <c r="A3" s="7" t="s">
        <v>67</v>
      </c>
      <c r="B3" s="8">
        <v>116996814</v>
      </c>
      <c r="C3" s="8">
        <v>139533014</v>
      </c>
      <c r="D3" s="9">
        <f>SUM(B3:C3)</f>
        <v>256529828</v>
      </c>
      <c r="M3" s="11" t="e">
        <f>(D3-#REF!)/#REF!</f>
        <v>#REF!</v>
      </c>
    </row>
    <row r="4" spans="1:4" s="12" customFormat="1" ht="30.75" customHeight="1">
      <c r="A4" s="7" t="s">
        <v>68</v>
      </c>
      <c r="B4" s="8">
        <f>'计价汇总表'!D17</f>
        <v>3314850</v>
      </c>
      <c r="C4" s="8" t="e">
        <f>计价汇总表!#REF!</f>
        <v>#REF!</v>
      </c>
      <c r="D4" s="9" t="e">
        <f>SUM(B4:C4)</f>
        <v>#REF!</v>
      </c>
    </row>
    <row r="5" spans="1:4" s="12" customFormat="1" ht="33.75" customHeight="1">
      <c r="A5" s="13" t="s">
        <v>69</v>
      </c>
      <c r="B5" s="11">
        <f>(B4-B3)/B3</f>
        <v>-0.9716671771933892</v>
      </c>
      <c r="C5" s="11" t="e">
        <f>(C4-C3)/C3</f>
        <v>#REF!</v>
      </c>
      <c r="D5" s="11" t="e">
        <f>(D4-D3)/D3</f>
        <v>#REF!</v>
      </c>
    </row>
  </sheetData>
  <sheetProtection/>
  <mergeCells count="1">
    <mergeCell ref="A1:D1"/>
  </mergeCells>
  <printOptions horizontalCentered="1"/>
  <pageMargins left="0.2362204724409449" right="0.2362204724409449" top="0.46" bottom="0.46" header="0.17" footer="0.2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D19"/>
  <sheetViews>
    <sheetView showZeros="0" zoomScaleSheetLayoutView="85" zoomScalePageLayoutView="0" workbookViewId="0" topLeftCell="A1">
      <selection activeCell="A19" sqref="A19:D19"/>
    </sheetView>
  </sheetViews>
  <sheetFormatPr defaultColWidth="9.140625" defaultRowHeight="15"/>
  <cols>
    <col min="1" max="1" width="10.57421875" style="81" customWidth="1"/>
    <col min="2" max="2" width="18.57421875" style="82" customWidth="1"/>
    <col min="3" max="3" width="33.57421875" style="81" customWidth="1"/>
    <col min="4" max="4" width="21.57421875" style="83" customWidth="1"/>
    <col min="5" max="5" width="13.7109375" style="81" customWidth="1"/>
    <col min="6" max="16384" width="9.00390625" style="81" customWidth="1"/>
  </cols>
  <sheetData>
    <row r="1" spans="1:4" s="44" customFormat="1" ht="33.75" customHeight="1">
      <c r="A1" s="187" t="s">
        <v>318</v>
      </c>
      <c r="B1" s="187"/>
      <c r="C1" s="187"/>
      <c r="D1" s="187"/>
    </row>
    <row r="2" spans="1:4" s="45" customFormat="1" ht="22.5" customHeight="1">
      <c r="A2" s="190" t="s">
        <v>342</v>
      </c>
      <c r="B2" s="191"/>
      <c r="C2" s="191"/>
      <c r="D2" s="191"/>
    </row>
    <row r="3" spans="1:4" s="46" customFormat="1" ht="22.5" customHeight="1">
      <c r="A3" s="192" t="s">
        <v>418</v>
      </c>
      <c r="B3" s="192"/>
      <c r="C3" s="192"/>
      <c r="D3" s="192"/>
    </row>
    <row r="4" spans="1:4" s="46" customFormat="1" ht="22.5" customHeight="1">
      <c r="A4" s="193" t="s">
        <v>70</v>
      </c>
      <c r="B4" s="193" t="s">
        <v>71</v>
      </c>
      <c r="C4" s="193" t="s">
        <v>72</v>
      </c>
      <c r="D4" s="194" t="s">
        <v>73</v>
      </c>
    </row>
    <row r="5" spans="1:4" s="46" customFormat="1" ht="22.5" customHeight="1">
      <c r="A5" s="193"/>
      <c r="B5" s="193"/>
      <c r="C5" s="193"/>
      <c r="D5" s="194"/>
    </row>
    <row r="6" spans="1:4" s="76" customFormat="1" ht="27" customHeight="1">
      <c r="A6" s="74">
        <v>1</v>
      </c>
      <c r="B6" s="74" t="s">
        <v>74</v>
      </c>
      <c r="C6" s="74" t="s">
        <v>75</v>
      </c>
      <c r="D6" s="75">
        <f>'100章'!F30</f>
        <v>513500</v>
      </c>
    </row>
    <row r="7" spans="1:4" s="76" customFormat="1" ht="27" customHeight="1">
      <c r="A7" s="74">
        <v>2</v>
      </c>
      <c r="B7" s="77" t="s">
        <v>76</v>
      </c>
      <c r="C7" s="74" t="s">
        <v>77</v>
      </c>
      <c r="D7" s="75">
        <f>'200章'!F9</f>
        <v>0</v>
      </c>
    </row>
    <row r="8" spans="1:4" s="76" customFormat="1" ht="27" customHeight="1">
      <c r="A8" s="74">
        <v>3</v>
      </c>
      <c r="B8" s="74" t="s">
        <v>78</v>
      </c>
      <c r="C8" s="74" t="s">
        <v>79</v>
      </c>
      <c r="D8" s="75">
        <f>'300章 '!F88</f>
        <v>2500000</v>
      </c>
    </row>
    <row r="9" spans="1:4" s="76" customFormat="1" ht="27" customHeight="1">
      <c r="A9" s="74">
        <v>4</v>
      </c>
      <c r="B9" s="77" t="s">
        <v>80</v>
      </c>
      <c r="C9" s="74" t="s">
        <v>81</v>
      </c>
      <c r="D9" s="75"/>
    </row>
    <row r="10" spans="1:4" s="76" customFormat="1" ht="27" customHeight="1">
      <c r="A10" s="74">
        <v>5</v>
      </c>
      <c r="B10" s="74" t="s">
        <v>82</v>
      </c>
      <c r="C10" s="74" t="s">
        <v>83</v>
      </c>
      <c r="D10" s="75">
        <f>'500章 '!F10</f>
        <v>0</v>
      </c>
    </row>
    <row r="11" spans="1:4" s="76" customFormat="1" ht="27" customHeight="1">
      <c r="A11" s="74">
        <v>6</v>
      </c>
      <c r="B11" s="74" t="s">
        <v>84</v>
      </c>
      <c r="C11" s="74" t="s">
        <v>85</v>
      </c>
      <c r="D11" s="78"/>
    </row>
    <row r="12" spans="1:4" s="76" customFormat="1" ht="27" customHeight="1">
      <c r="A12" s="74">
        <v>7</v>
      </c>
      <c r="B12" s="74" t="s">
        <v>86</v>
      </c>
      <c r="C12" s="74" t="s">
        <v>87</v>
      </c>
      <c r="D12" s="78"/>
    </row>
    <row r="13" spans="1:4" s="76" customFormat="1" ht="27" customHeight="1">
      <c r="A13" s="74">
        <v>8</v>
      </c>
      <c r="B13" s="188" t="s">
        <v>88</v>
      </c>
      <c r="C13" s="188"/>
      <c r="D13" s="79">
        <f>SUM(D6:D12)</f>
        <v>3013500</v>
      </c>
    </row>
    <row r="14" spans="1:4" s="76" customFormat="1" ht="27" customHeight="1">
      <c r="A14" s="74">
        <v>9</v>
      </c>
      <c r="B14" s="188" t="s">
        <v>89</v>
      </c>
      <c r="C14" s="188"/>
      <c r="D14" s="75">
        <f>'计日工汇总表'!B8</f>
        <v>0</v>
      </c>
    </row>
    <row r="15" spans="1:4" s="76" customFormat="1" ht="27" customHeight="1">
      <c r="A15" s="74">
        <v>10</v>
      </c>
      <c r="B15" s="188" t="s">
        <v>90</v>
      </c>
      <c r="C15" s="188"/>
      <c r="D15" s="75">
        <f>'暂估价汇总表'!B8</f>
        <v>3000000</v>
      </c>
    </row>
    <row r="16" spans="1:4" s="76" customFormat="1" ht="27" customHeight="1">
      <c r="A16" s="74">
        <v>11</v>
      </c>
      <c r="B16" s="188" t="s">
        <v>278</v>
      </c>
      <c r="C16" s="188"/>
      <c r="D16" s="80">
        <f>ROUND(D13*0.1,0)</f>
        <v>301350</v>
      </c>
    </row>
    <row r="17" spans="1:4" s="76" customFormat="1" ht="27" customHeight="1">
      <c r="A17" s="74">
        <v>12</v>
      </c>
      <c r="B17" s="188" t="s">
        <v>348</v>
      </c>
      <c r="C17" s="188"/>
      <c r="D17" s="79">
        <f>D13+D14+D16</f>
        <v>3314850</v>
      </c>
    </row>
    <row r="18" spans="1:4" s="46" customFormat="1" ht="72.75" customHeight="1">
      <c r="A18" s="216" t="s">
        <v>422</v>
      </c>
      <c r="B18" s="189"/>
      <c r="C18" s="189"/>
      <c r="D18" s="189"/>
    </row>
    <row r="19" spans="1:4" s="46" customFormat="1" ht="55.5" customHeight="1">
      <c r="A19" s="189" t="s">
        <v>308</v>
      </c>
      <c r="B19" s="189"/>
      <c r="C19" s="189"/>
      <c r="D19" s="189"/>
    </row>
  </sheetData>
  <sheetProtection password="CF6E" sheet="1"/>
  <mergeCells count="14">
    <mergeCell ref="A18:D18"/>
    <mergeCell ref="A19:D19"/>
    <mergeCell ref="A2:D2"/>
    <mergeCell ref="A3:D3"/>
    <mergeCell ref="A4:A5"/>
    <mergeCell ref="B4:B5"/>
    <mergeCell ref="C4:C5"/>
    <mergeCell ref="D4:D5"/>
    <mergeCell ref="A1:D1"/>
    <mergeCell ref="B15:C15"/>
    <mergeCell ref="B16:C16"/>
    <mergeCell ref="B17:C17"/>
    <mergeCell ref="B13:C13"/>
    <mergeCell ref="B14:C14"/>
  </mergeCells>
  <printOptions horizontalCentered="1"/>
  <pageMargins left="0.2755905511811024" right="0.15748031496062992" top="0.7480314960629921" bottom="0.8661417322834646" header="0.4330708661417323" footer="0.2755905511811024"/>
  <pageSetup horizontalDpi="600" verticalDpi="600" orientation="portrait" paperSize="9" r:id="rId2"/>
  <headerFooter alignWithMargins="0">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dimension ref="A1:IV25"/>
  <sheetViews>
    <sheetView showZeros="0" zoomScalePageLayoutView="0" workbookViewId="0" topLeftCell="A1">
      <selection activeCell="A9" sqref="A9"/>
    </sheetView>
  </sheetViews>
  <sheetFormatPr defaultColWidth="9.140625" defaultRowHeight="15"/>
  <cols>
    <col min="1" max="1" width="30.57421875" style="84" customWidth="1"/>
    <col min="2" max="3" width="26.57421875" style="84" customWidth="1"/>
    <col min="4" max="16384" width="9.00390625" style="84" customWidth="1"/>
  </cols>
  <sheetData>
    <row r="1" spans="1:3" ht="30" customHeight="1">
      <c r="A1" s="195" t="s">
        <v>319</v>
      </c>
      <c r="B1" s="195"/>
      <c r="C1" s="195"/>
    </row>
    <row r="2" spans="1:256" ht="19.5" customHeight="1">
      <c r="A2" s="190" t="s">
        <v>343</v>
      </c>
      <c r="B2" s="190"/>
      <c r="C2" s="190"/>
      <c r="D2" s="47"/>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19.5" customHeight="1">
      <c r="A3" s="191" t="s">
        <v>417</v>
      </c>
      <c r="B3" s="191"/>
      <c r="C3" s="191"/>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spans="1:256" ht="30" customHeight="1">
      <c r="A4" s="48" t="s">
        <v>309</v>
      </c>
      <c r="B4" s="48" t="s">
        <v>320</v>
      </c>
      <c r="C4" s="48" t="s">
        <v>311</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row>
    <row r="5" spans="1:256" ht="30" customHeight="1">
      <c r="A5" s="49" t="s">
        <v>321</v>
      </c>
      <c r="B5" s="49">
        <f>'计日工'!F8</f>
        <v>0</v>
      </c>
      <c r="C5" s="49"/>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row>
    <row r="6" spans="1:256" ht="30" customHeight="1">
      <c r="A6" s="49" t="s">
        <v>322</v>
      </c>
      <c r="B6" s="49">
        <f>'计日工'!F20</f>
        <v>0</v>
      </c>
      <c r="C6" s="49"/>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ht="30" customHeight="1">
      <c r="A7" s="49" t="s">
        <v>323</v>
      </c>
      <c r="B7" s="49">
        <f>'计日工'!F30</f>
        <v>0</v>
      </c>
      <c r="C7" s="49"/>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ht="30" customHeight="1">
      <c r="A8" s="49" t="s">
        <v>324</v>
      </c>
      <c r="B8" s="49">
        <f>SUM(B5:B7)</f>
        <v>0</v>
      </c>
      <c r="C8" s="49"/>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ht="13.5">
      <c r="A9" s="50"/>
      <c r="B9" s="50"/>
      <c r="C9" s="50"/>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256" ht="13.5">
      <c r="A10" s="196" t="s">
        <v>325</v>
      </c>
      <c r="B10" s="196"/>
      <c r="C10" s="196"/>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spans="1:3" ht="14.25">
      <c r="A11" s="86"/>
      <c r="B11" s="86"/>
      <c r="C11" s="86"/>
    </row>
    <row r="12" spans="1:3" ht="14.25">
      <c r="A12" s="86"/>
      <c r="B12" s="86"/>
      <c r="C12" s="86"/>
    </row>
    <row r="13" spans="1:3" ht="14.25">
      <c r="A13" s="86"/>
      <c r="B13" s="86"/>
      <c r="C13" s="86"/>
    </row>
    <row r="14" spans="1:3" ht="14.25">
      <c r="A14" s="86"/>
      <c r="B14" s="86"/>
      <c r="C14" s="86"/>
    </row>
    <row r="15" spans="1:3" ht="14.25">
      <c r="A15" s="86"/>
      <c r="B15" s="86"/>
      <c r="C15" s="86"/>
    </row>
    <row r="16" spans="1:3" ht="14.25">
      <c r="A16" s="86"/>
      <c r="B16" s="86"/>
      <c r="C16" s="86"/>
    </row>
    <row r="17" spans="1:3" ht="14.25">
      <c r="A17" s="86"/>
      <c r="B17" s="86"/>
      <c r="C17" s="86"/>
    </row>
    <row r="18" spans="1:3" ht="14.25">
      <c r="A18" s="86"/>
      <c r="B18" s="86"/>
      <c r="C18" s="86"/>
    </row>
    <row r="19" spans="1:3" ht="14.25">
      <c r="A19" s="86"/>
      <c r="B19" s="86"/>
      <c r="C19" s="86"/>
    </row>
    <row r="20" spans="1:3" ht="14.25">
      <c r="A20" s="86"/>
      <c r="B20" s="86"/>
      <c r="C20" s="86"/>
    </row>
    <row r="21" spans="1:3" ht="14.25">
      <c r="A21" s="86"/>
      <c r="B21" s="86"/>
      <c r="C21" s="86"/>
    </row>
    <row r="22" spans="1:3" ht="14.25">
      <c r="A22" s="86"/>
      <c r="B22" s="86"/>
      <c r="C22" s="86"/>
    </row>
    <row r="23" spans="1:3" ht="14.25">
      <c r="A23" s="86"/>
      <c r="B23" s="86"/>
      <c r="C23" s="86"/>
    </row>
    <row r="24" spans="1:3" ht="14.25">
      <c r="A24" s="197"/>
      <c r="B24" s="197"/>
      <c r="C24" s="197"/>
    </row>
    <row r="25" spans="1:3" ht="14.25">
      <c r="A25" s="197"/>
      <c r="B25" s="197"/>
      <c r="C25" s="197"/>
    </row>
  </sheetData>
  <sheetProtection password="CF6E" sheet="1"/>
  <mergeCells count="6">
    <mergeCell ref="A1:C1"/>
    <mergeCell ref="A2:C2"/>
    <mergeCell ref="A3:C3"/>
    <mergeCell ref="A10:C10"/>
    <mergeCell ref="A24:C24"/>
    <mergeCell ref="A25:C2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V25"/>
  <sheetViews>
    <sheetView zoomScalePageLayoutView="0" workbookViewId="0" topLeftCell="A1">
      <selection activeCell="B7" sqref="B7"/>
    </sheetView>
  </sheetViews>
  <sheetFormatPr defaultColWidth="9.140625" defaultRowHeight="15"/>
  <cols>
    <col min="1" max="1" width="30.57421875" style="84" customWidth="1"/>
    <col min="2" max="3" width="26.57421875" style="84" customWidth="1"/>
    <col min="4" max="16384" width="9.00390625" style="84" customWidth="1"/>
  </cols>
  <sheetData>
    <row r="1" spans="1:3" ht="30" customHeight="1">
      <c r="A1" s="195" t="s">
        <v>317</v>
      </c>
      <c r="B1" s="195"/>
      <c r="C1" s="195"/>
    </row>
    <row r="2" spans="1:256" ht="19.5" customHeight="1">
      <c r="A2" s="190" t="s">
        <v>344</v>
      </c>
      <c r="B2" s="190"/>
      <c r="C2" s="190"/>
      <c r="D2" s="47"/>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19.5" customHeight="1">
      <c r="A3" s="191" t="s">
        <v>416</v>
      </c>
      <c r="B3" s="191"/>
      <c r="C3" s="191"/>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spans="1:256" ht="30" customHeight="1">
      <c r="A4" s="48" t="s">
        <v>309</v>
      </c>
      <c r="B4" s="48" t="s">
        <v>310</v>
      </c>
      <c r="C4" s="48" t="s">
        <v>311</v>
      </c>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row>
    <row r="5" spans="1:256" ht="30" customHeight="1">
      <c r="A5" s="49" t="s">
        <v>312</v>
      </c>
      <c r="B5" s="49"/>
      <c r="C5" s="49"/>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row>
    <row r="6" spans="1:256" ht="30" customHeight="1">
      <c r="A6" s="49" t="s">
        <v>313</v>
      </c>
      <c r="B6" s="49"/>
      <c r="C6" s="49"/>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ht="30" customHeight="1">
      <c r="A7" s="49" t="s">
        <v>314</v>
      </c>
      <c r="B7" s="49">
        <f>'专业工程暂估价'!D8</f>
        <v>3000000</v>
      </c>
      <c r="C7" s="49"/>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256" ht="30" customHeight="1">
      <c r="A8" s="49" t="s">
        <v>315</v>
      </c>
      <c r="B8" s="49">
        <f>SUM(B5:B7)</f>
        <v>3000000</v>
      </c>
      <c r="C8" s="49"/>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row>
    <row r="9" spans="1:256" ht="13.5">
      <c r="A9" s="50"/>
      <c r="B9" s="50"/>
      <c r="C9" s="50"/>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row>
    <row r="10" spans="1:256" ht="13.5">
      <c r="A10" s="196" t="s">
        <v>316</v>
      </c>
      <c r="B10" s="196"/>
      <c r="C10" s="196"/>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row>
    <row r="11" spans="1:3" ht="14.25">
      <c r="A11" s="86"/>
      <c r="B11" s="86"/>
      <c r="C11" s="86"/>
    </row>
    <row r="12" spans="1:3" ht="14.25">
      <c r="A12" s="86"/>
      <c r="B12" s="86"/>
      <c r="C12" s="86"/>
    </row>
    <row r="13" spans="1:3" ht="14.25">
      <c r="A13" s="86"/>
      <c r="B13" s="86"/>
      <c r="C13" s="86"/>
    </row>
    <row r="14" spans="1:3" ht="14.25">
      <c r="A14" s="86"/>
      <c r="B14" s="86"/>
      <c r="C14" s="86"/>
    </row>
    <row r="15" spans="1:3" ht="14.25">
      <c r="A15" s="86"/>
      <c r="B15" s="86"/>
      <c r="C15" s="86"/>
    </row>
    <row r="16" spans="1:3" ht="14.25">
      <c r="A16" s="86"/>
      <c r="B16" s="86"/>
      <c r="C16" s="86"/>
    </row>
    <row r="17" spans="1:3" ht="14.25">
      <c r="A17" s="86"/>
      <c r="B17" s="86"/>
      <c r="C17" s="86"/>
    </row>
    <row r="18" spans="1:3" ht="14.25">
      <c r="A18" s="86"/>
      <c r="B18" s="86"/>
      <c r="C18" s="86"/>
    </row>
    <row r="19" spans="1:3" ht="14.25">
      <c r="A19" s="86"/>
      <c r="B19" s="86"/>
      <c r="C19" s="86"/>
    </row>
    <row r="20" spans="1:3" ht="14.25">
      <c r="A20" s="86"/>
      <c r="B20" s="86"/>
      <c r="C20" s="86"/>
    </row>
    <row r="21" spans="1:3" ht="14.25">
      <c r="A21" s="86"/>
      <c r="B21" s="86"/>
      <c r="C21" s="86"/>
    </row>
    <row r="22" spans="1:3" ht="14.25">
      <c r="A22" s="86"/>
      <c r="B22" s="86"/>
      <c r="C22" s="86"/>
    </row>
    <row r="23" spans="1:3" ht="14.25">
      <c r="A23" s="86"/>
      <c r="B23" s="86"/>
      <c r="C23" s="86"/>
    </row>
    <row r="24" spans="1:3" ht="14.25">
      <c r="A24" s="197"/>
      <c r="B24" s="197"/>
      <c r="C24" s="197"/>
    </row>
    <row r="25" spans="1:3" ht="14.25">
      <c r="A25" s="197"/>
      <c r="B25" s="197"/>
      <c r="C25" s="197"/>
    </row>
  </sheetData>
  <sheetProtection password="CF6E" sheet="1"/>
  <mergeCells count="6">
    <mergeCell ref="A1:C1"/>
    <mergeCell ref="A2:C2"/>
    <mergeCell ref="A3:C3"/>
    <mergeCell ref="A10:C10"/>
    <mergeCell ref="A24:C24"/>
    <mergeCell ref="A25:C2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showZeros="0" zoomScaleSheetLayoutView="100" zoomScalePageLayoutView="0" workbookViewId="0" topLeftCell="A8">
      <selection activeCell="A31" sqref="A31:F31"/>
    </sheetView>
  </sheetViews>
  <sheetFormatPr defaultColWidth="9.140625" defaultRowHeight="15"/>
  <cols>
    <col min="1" max="1" width="10.57421875" style="106" customWidth="1"/>
    <col min="2" max="2" width="30.57421875" style="88" customWidth="1"/>
    <col min="3" max="3" width="6.57421875" style="88" customWidth="1"/>
    <col min="4" max="6" width="12.57421875" style="88" customWidth="1"/>
    <col min="7" max="7" width="20.8515625" style="87" customWidth="1"/>
    <col min="8" max="16384" width="9.00390625" style="88" customWidth="1"/>
  </cols>
  <sheetData>
    <row r="1" spans="1:8" s="87" customFormat="1" ht="24.75" customHeight="1">
      <c r="A1" s="198" t="s">
        <v>327</v>
      </c>
      <c r="B1" s="198"/>
      <c r="C1" s="198"/>
      <c r="D1" s="198"/>
      <c r="E1" s="198"/>
      <c r="F1" s="198"/>
      <c r="H1" s="88"/>
    </row>
    <row r="2" spans="1:8" s="87" customFormat="1" ht="24.75" customHeight="1">
      <c r="A2" s="199" t="s">
        <v>345</v>
      </c>
      <c r="B2" s="199"/>
      <c r="C2" s="199"/>
      <c r="D2" s="199"/>
      <c r="E2" s="199"/>
      <c r="F2" s="199"/>
      <c r="H2" s="88"/>
    </row>
    <row r="3" spans="1:8" s="87" customFormat="1" ht="24.75" customHeight="1">
      <c r="A3" s="200" t="s">
        <v>414</v>
      </c>
      <c r="B3" s="200"/>
      <c r="C3" s="200"/>
      <c r="D3" s="200"/>
      <c r="E3" s="200"/>
      <c r="F3" s="200"/>
      <c r="H3" s="88"/>
    </row>
    <row r="4" spans="1:8" s="87" customFormat="1" ht="24.75" customHeight="1">
      <c r="A4" s="201" t="s">
        <v>328</v>
      </c>
      <c r="B4" s="201"/>
      <c r="C4" s="201"/>
      <c r="D4" s="201"/>
      <c r="E4" s="201"/>
      <c r="F4" s="201"/>
      <c r="H4" s="88"/>
    </row>
    <row r="5" spans="1:8" s="87" customFormat="1" ht="24.75" customHeight="1">
      <c r="A5" s="51" t="s">
        <v>1</v>
      </c>
      <c r="B5" s="51" t="s">
        <v>326</v>
      </c>
      <c r="C5" s="52" t="s">
        <v>2</v>
      </c>
      <c r="D5" s="51" t="s">
        <v>3</v>
      </c>
      <c r="E5" s="51" t="s">
        <v>4</v>
      </c>
      <c r="F5" s="51" t="s">
        <v>5</v>
      </c>
      <c r="H5" s="88"/>
    </row>
    <row r="6" spans="1:8" s="87" customFormat="1" ht="19.5" customHeight="1">
      <c r="A6" s="89" t="s">
        <v>6</v>
      </c>
      <c r="B6" s="89" t="s">
        <v>7</v>
      </c>
      <c r="C6" s="90" t="s">
        <v>0</v>
      </c>
      <c r="D6" s="90" t="s">
        <v>0</v>
      </c>
      <c r="E6" s="90" t="s">
        <v>0</v>
      </c>
      <c r="F6" s="90"/>
      <c r="H6" s="88"/>
    </row>
    <row r="7" spans="1:8" s="87" customFormat="1" ht="19.5" customHeight="1">
      <c r="A7" s="91" t="s">
        <v>8</v>
      </c>
      <c r="B7" s="91" t="s">
        <v>9</v>
      </c>
      <c r="C7" s="92" t="s">
        <v>0</v>
      </c>
      <c r="D7" s="93" t="s">
        <v>0</v>
      </c>
      <c r="E7" s="93" t="s">
        <v>0</v>
      </c>
      <c r="F7" s="92"/>
      <c r="H7" s="88"/>
    </row>
    <row r="8" spans="1:8" s="87" customFormat="1" ht="24.75" customHeight="1">
      <c r="A8" s="94" t="s">
        <v>10</v>
      </c>
      <c r="B8" s="94" t="s">
        <v>403</v>
      </c>
      <c r="C8" s="95" t="s">
        <v>11</v>
      </c>
      <c r="D8" s="97">
        <v>1</v>
      </c>
      <c r="E8" s="107">
        <f>F8</f>
        <v>12000</v>
      </c>
      <c r="F8" s="97">
        <f>ROUND(('200章'!F9+'300章 '!F88+'500章 '!F10+SUM(F11:F29))*0.004,0)</f>
        <v>12000</v>
      </c>
      <c r="H8" s="88"/>
    </row>
    <row r="9" spans="1:8" s="87" customFormat="1" ht="24.75" customHeight="1">
      <c r="A9" s="94" t="s">
        <v>12</v>
      </c>
      <c r="B9" s="94" t="s">
        <v>404</v>
      </c>
      <c r="C9" s="95" t="s">
        <v>11</v>
      </c>
      <c r="D9" s="97">
        <v>1</v>
      </c>
      <c r="E9" s="107">
        <f>F9</f>
        <v>1500</v>
      </c>
      <c r="F9" s="97">
        <f>ROUND(('200章'!F9+'300章 '!F88+'500章 '!F10+SUM(F11:F29))*0.0005,0)</f>
        <v>1500</v>
      </c>
      <c r="H9" s="88"/>
    </row>
    <row r="10" spans="1:8" s="87" customFormat="1" ht="19.5" customHeight="1">
      <c r="A10" s="94" t="s">
        <v>13</v>
      </c>
      <c r="B10" s="94" t="s">
        <v>14</v>
      </c>
      <c r="C10" s="97" t="s">
        <v>0</v>
      </c>
      <c r="D10" s="97" t="s">
        <v>0</v>
      </c>
      <c r="E10" s="96" t="s">
        <v>0</v>
      </c>
      <c r="F10" s="97"/>
      <c r="H10" s="88"/>
    </row>
    <row r="11" spans="1:8" s="87" customFormat="1" ht="19.5" customHeight="1">
      <c r="A11" s="94" t="s">
        <v>15</v>
      </c>
      <c r="B11" s="94" t="s">
        <v>16</v>
      </c>
      <c r="C11" s="95" t="s">
        <v>11</v>
      </c>
      <c r="D11" s="97">
        <v>1</v>
      </c>
      <c r="E11" s="107"/>
      <c r="F11" s="108">
        <f>IF(ISERROR(D11*E11),0,ROUND(D11*E11,0))</f>
        <v>0</v>
      </c>
      <c r="H11" s="88"/>
    </row>
    <row r="12" spans="1:8" s="87" customFormat="1" ht="19.5" customHeight="1">
      <c r="A12" s="94" t="s">
        <v>17</v>
      </c>
      <c r="B12" s="94" t="s">
        <v>18</v>
      </c>
      <c r="C12" s="95" t="s">
        <v>11</v>
      </c>
      <c r="D12" s="97">
        <v>1</v>
      </c>
      <c r="E12" s="107"/>
      <c r="F12" s="108">
        <f>IF(ISERROR(D12*E12),0,ROUND(D12*E12,0))</f>
        <v>0</v>
      </c>
      <c r="H12" s="88"/>
    </row>
    <row r="13" spans="1:8" s="87" customFormat="1" ht="19.5" customHeight="1">
      <c r="A13" s="94" t="s">
        <v>19</v>
      </c>
      <c r="B13" s="94" t="s">
        <v>20</v>
      </c>
      <c r="C13" s="95" t="s">
        <v>11</v>
      </c>
      <c r="D13" s="97">
        <v>1</v>
      </c>
      <c r="E13" s="107"/>
      <c r="F13" s="108">
        <f>IF(ISERROR(D13*E13),0,ROUND(D13*E13,0))</f>
        <v>0</v>
      </c>
      <c r="H13" s="88"/>
    </row>
    <row r="14" spans="1:8" s="87" customFormat="1" ht="19.5" customHeight="1">
      <c r="A14" s="94" t="s">
        <v>21</v>
      </c>
      <c r="B14" s="94" t="s">
        <v>22</v>
      </c>
      <c r="C14" s="95" t="s">
        <v>11</v>
      </c>
      <c r="D14" s="97">
        <v>1</v>
      </c>
      <c r="E14" s="97">
        <v>500000</v>
      </c>
      <c r="F14" s="108">
        <f>IF(ISERROR(D14*E14),0,ROUND(D14*E14,0))</f>
        <v>500000</v>
      </c>
      <c r="H14" s="88"/>
    </row>
    <row r="15" spans="1:8" s="87" customFormat="1" ht="19.5" customHeight="1">
      <c r="A15" s="94" t="s">
        <v>23</v>
      </c>
      <c r="B15" s="94" t="s">
        <v>24</v>
      </c>
      <c r="C15" s="95" t="s">
        <v>11</v>
      </c>
      <c r="D15" s="97">
        <v>1</v>
      </c>
      <c r="E15" s="107"/>
      <c r="F15" s="108">
        <f aca="true" t="shared" si="0" ref="F15:F28">IF(ISERROR(D15*E15),0,ROUND(D15*E15,0))</f>
        <v>0</v>
      </c>
      <c r="H15" s="88"/>
    </row>
    <row r="16" spans="1:8" s="87" customFormat="1" ht="19.5" customHeight="1">
      <c r="A16" s="94" t="s">
        <v>25</v>
      </c>
      <c r="B16" s="94" t="s">
        <v>26</v>
      </c>
      <c r="C16" s="97" t="s">
        <v>0</v>
      </c>
      <c r="D16" s="97" t="s">
        <v>0</v>
      </c>
      <c r="E16" s="96"/>
      <c r="F16" s="108">
        <f t="shared" si="0"/>
        <v>0</v>
      </c>
      <c r="H16" s="88"/>
    </row>
    <row r="17" spans="1:8" s="87" customFormat="1" ht="24.75" customHeight="1">
      <c r="A17" s="94" t="s">
        <v>27</v>
      </c>
      <c r="B17" s="99" t="s">
        <v>139</v>
      </c>
      <c r="C17" s="95" t="s">
        <v>11</v>
      </c>
      <c r="D17" s="97">
        <v>1</v>
      </c>
      <c r="E17" s="107"/>
      <c r="F17" s="108">
        <f t="shared" si="0"/>
        <v>0</v>
      </c>
      <c r="H17" s="88"/>
    </row>
    <row r="18" spans="1:8" s="87" customFormat="1" ht="19.5" customHeight="1">
      <c r="A18" s="94" t="s">
        <v>28</v>
      </c>
      <c r="B18" s="94" t="s">
        <v>29</v>
      </c>
      <c r="C18" s="95" t="s">
        <v>11</v>
      </c>
      <c r="D18" s="97">
        <v>1</v>
      </c>
      <c r="E18" s="107"/>
      <c r="F18" s="108">
        <f t="shared" si="0"/>
        <v>0</v>
      </c>
      <c r="H18" s="88"/>
    </row>
    <row r="19" spans="1:8" s="87" customFormat="1" ht="19.5" customHeight="1">
      <c r="A19" s="94" t="s">
        <v>30</v>
      </c>
      <c r="B19" s="94" t="s">
        <v>31</v>
      </c>
      <c r="C19" s="95" t="s">
        <v>11</v>
      </c>
      <c r="D19" s="97">
        <v>1</v>
      </c>
      <c r="E19" s="107"/>
      <c r="F19" s="108">
        <f t="shared" si="0"/>
        <v>0</v>
      </c>
      <c r="H19" s="88"/>
    </row>
    <row r="20" spans="1:8" s="87" customFormat="1" ht="19.5" customHeight="1">
      <c r="A20" s="94" t="s">
        <v>32</v>
      </c>
      <c r="B20" s="94" t="s">
        <v>33</v>
      </c>
      <c r="C20" s="95" t="s">
        <v>11</v>
      </c>
      <c r="D20" s="97">
        <v>1</v>
      </c>
      <c r="E20" s="107"/>
      <c r="F20" s="108">
        <f t="shared" si="0"/>
        <v>0</v>
      </c>
      <c r="H20" s="88"/>
    </row>
    <row r="21" spans="1:8" s="87" customFormat="1" ht="19.5" customHeight="1">
      <c r="A21" s="94" t="s">
        <v>34</v>
      </c>
      <c r="B21" s="94" t="s">
        <v>35</v>
      </c>
      <c r="C21" s="95" t="s">
        <v>11</v>
      </c>
      <c r="D21" s="97">
        <v>1</v>
      </c>
      <c r="E21" s="107"/>
      <c r="F21" s="108">
        <f t="shared" si="0"/>
        <v>0</v>
      </c>
      <c r="H21" s="88"/>
    </row>
    <row r="22" spans="1:8" s="87" customFormat="1" ht="19.5" customHeight="1">
      <c r="A22" s="94" t="s">
        <v>36</v>
      </c>
      <c r="B22" s="94" t="s">
        <v>37</v>
      </c>
      <c r="C22" s="97" t="s">
        <v>0</v>
      </c>
      <c r="D22" s="97" t="s">
        <v>0</v>
      </c>
      <c r="E22" s="96"/>
      <c r="F22" s="108">
        <f t="shared" si="0"/>
        <v>0</v>
      </c>
      <c r="H22" s="88"/>
    </row>
    <row r="23" spans="1:8" s="87" customFormat="1" ht="19.5" customHeight="1">
      <c r="A23" s="94" t="s">
        <v>38</v>
      </c>
      <c r="B23" s="94" t="s">
        <v>37</v>
      </c>
      <c r="C23" s="97" t="s">
        <v>0</v>
      </c>
      <c r="D23" s="97" t="s">
        <v>0</v>
      </c>
      <c r="E23" s="96"/>
      <c r="F23" s="108">
        <f t="shared" si="0"/>
        <v>0</v>
      </c>
      <c r="H23" s="88"/>
    </row>
    <row r="24" spans="1:8" s="87" customFormat="1" ht="19.5" customHeight="1">
      <c r="A24" s="94" t="s">
        <v>39</v>
      </c>
      <c r="B24" s="94" t="s">
        <v>40</v>
      </c>
      <c r="C24" s="95" t="s">
        <v>11</v>
      </c>
      <c r="D24" s="97">
        <v>1</v>
      </c>
      <c r="E24" s="107"/>
      <c r="F24" s="108">
        <f t="shared" si="0"/>
        <v>0</v>
      </c>
      <c r="H24" s="88"/>
    </row>
    <row r="25" spans="1:8" s="87" customFormat="1" ht="19.5" customHeight="1">
      <c r="A25" s="94" t="s">
        <v>41</v>
      </c>
      <c r="B25" s="94" t="s">
        <v>42</v>
      </c>
      <c r="C25" s="95" t="s">
        <v>11</v>
      </c>
      <c r="D25" s="97">
        <v>1</v>
      </c>
      <c r="E25" s="107"/>
      <c r="F25" s="108">
        <f>IF(ISERROR(D25*E25),0,ROUND(D25*E25,0))</f>
        <v>0</v>
      </c>
      <c r="H25" s="88"/>
    </row>
    <row r="26" spans="1:8" s="87" customFormat="1" ht="19.5" customHeight="1">
      <c r="A26" s="94" t="s">
        <v>43</v>
      </c>
      <c r="B26" s="94" t="s">
        <v>44</v>
      </c>
      <c r="C26" s="95" t="s">
        <v>11</v>
      </c>
      <c r="D26" s="97">
        <v>1</v>
      </c>
      <c r="E26" s="107"/>
      <c r="F26" s="108">
        <f t="shared" si="0"/>
        <v>0</v>
      </c>
      <c r="H26" s="88"/>
    </row>
    <row r="27" spans="1:8" s="87" customFormat="1" ht="19.5" customHeight="1">
      <c r="A27" s="94" t="s">
        <v>45</v>
      </c>
      <c r="B27" s="94" t="s">
        <v>46</v>
      </c>
      <c r="C27" s="95" t="s">
        <v>11</v>
      </c>
      <c r="D27" s="97">
        <v>1</v>
      </c>
      <c r="E27" s="107"/>
      <c r="F27" s="108">
        <f>IF(ISERROR(D27*E27),0,ROUND(D27*E27,0))</f>
        <v>0</v>
      </c>
      <c r="H27" s="88"/>
    </row>
    <row r="28" spans="1:8" s="87" customFormat="1" ht="19.5" customHeight="1">
      <c r="A28" s="94" t="s">
        <v>47</v>
      </c>
      <c r="B28" s="94" t="s">
        <v>48</v>
      </c>
      <c r="C28" s="95" t="s">
        <v>11</v>
      </c>
      <c r="D28" s="97">
        <v>1</v>
      </c>
      <c r="E28" s="107"/>
      <c r="F28" s="108">
        <f t="shared" si="0"/>
        <v>0</v>
      </c>
      <c r="H28" s="88"/>
    </row>
    <row r="29" spans="1:6" ht="19.5" customHeight="1">
      <c r="A29" s="94" t="s">
        <v>49</v>
      </c>
      <c r="B29" s="94" t="s">
        <v>50</v>
      </c>
      <c r="C29" s="95" t="s">
        <v>11</v>
      </c>
      <c r="D29" s="97">
        <v>1</v>
      </c>
      <c r="E29" s="107"/>
      <c r="F29" s="108">
        <f>IF(ISERROR(D29*E29),0,ROUND(D29*E29,0))</f>
        <v>0</v>
      </c>
    </row>
    <row r="30" spans="1:6" ht="19.5" customHeight="1">
      <c r="A30" s="100" t="s">
        <v>0</v>
      </c>
      <c r="B30" s="101" t="s">
        <v>229</v>
      </c>
      <c r="C30" s="102"/>
      <c r="D30" s="103"/>
      <c r="E30" s="104"/>
      <c r="F30" s="105">
        <f>SUM(F8:F29)</f>
        <v>513500</v>
      </c>
    </row>
    <row r="31" spans="1:6" s="85" customFormat="1" ht="27" customHeight="1">
      <c r="A31" s="190" t="s">
        <v>338</v>
      </c>
      <c r="B31" s="190"/>
      <c r="C31" s="190"/>
      <c r="D31" s="190"/>
      <c r="E31" s="190"/>
      <c r="F31" s="190"/>
    </row>
  </sheetData>
  <sheetProtection password="CF6E" sheet="1"/>
  <mergeCells count="5">
    <mergeCell ref="A1:F1"/>
    <mergeCell ref="A2:F2"/>
    <mergeCell ref="A3:F3"/>
    <mergeCell ref="A4:F4"/>
    <mergeCell ref="A31:F31"/>
  </mergeCells>
  <printOptions/>
  <pageMargins left="0.5905511811023623" right="0.31496062992125984" top="0.7480314960629921" bottom="0.5905511811023623" header="0.4724409448818898" footer="0.31496062992125984"/>
  <pageSetup horizontalDpi="300" verticalDpi="300" orientation="portrait" paperSize="9" r:id="rId2"/>
  <headerFooter alignWithMargins="0">
    <oddFooter>&amp;C第 &amp;P 页，共 &amp;N 页</oddFooter>
  </headerFooter>
  <ignoredErrors>
    <ignoredError sqref="A6 A22 A16 A10" numberStoredAsText="1"/>
  </ignoredErrors>
  <drawing r:id="rId1"/>
</worksheet>
</file>

<file path=xl/worksheets/sheet8.xml><?xml version="1.0" encoding="utf-8"?>
<worksheet xmlns="http://schemas.openxmlformats.org/spreadsheetml/2006/main" xmlns:r="http://schemas.openxmlformats.org/officeDocument/2006/relationships">
  <dimension ref="A1:H10"/>
  <sheetViews>
    <sheetView showZeros="0" zoomScaleSheetLayoutView="100" workbookViewId="0" topLeftCell="A1">
      <selection activeCell="A11" sqref="A11"/>
    </sheetView>
  </sheetViews>
  <sheetFormatPr defaultColWidth="9.140625" defaultRowHeight="15"/>
  <cols>
    <col min="1" max="1" width="10.57421875" style="120" customWidth="1"/>
    <col min="2" max="2" width="30.57421875" style="113" customWidth="1"/>
    <col min="3" max="3" width="6.57421875" style="113" customWidth="1"/>
    <col min="4" max="6" width="12.57421875" style="113" customWidth="1"/>
    <col min="7" max="16384" width="9.00390625" style="113" customWidth="1"/>
  </cols>
  <sheetData>
    <row r="1" spans="1:8" s="109" customFormat="1" ht="19.5" customHeight="1">
      <c r="A1" s="198" t="s">
        <v>327</v>
      </c>
      <c r="B1" s="198"/>
      <c r="C1" s="198"/>
      <c r="D1" s="198"/>
      <c r="E1" s="198"/>
      <c r="F1" s="198"/>
      <c r="H1" s="110"/>
    </row>
    <row r="2" spans="1:8" s="109" customFormat="1" ht="19.5" customHeight="1">
      <c r="A2" s="199" t="s">
        <v>345</v>
      </c>
      <c r="B2" s="199"/>
      <c r="C2" s="199"/>
      <c r="D2" s="199"/>
      <c r="E2" s="199"/>
      <c r="F2" s="199"/>
      <c r="H2" s="110"/>
    </row>
    <row r="3" spans="1:8" s="87" customFormat="1" ht="24.75" customHeight="1">
      <c r="A3" s="200" t="s">
        <v>414</v>
      </c>
      <c r="B3" s="200"/>
      <c r="C3" s="200"/>
      <c r="D3" s="200"/>
      <c r="E3" s="200"/>
      <c r="F3" s="200"/>
      <c r="H3" s="88"/>
    </row>
    <row r="4" spans="1:8" s="109" customFormat="1" ht="19.5" customHeight="1">
      <c r="A4" s="201" t="s">
        <v>337</v>
      </c>
      <c r="B4" s="201"/>
      <c r="C4" s="201"/>
      <c r="D4" s="201"/>
      <c r="E4" s="201"/>
      <c r="F4" s="201"/>
      <c r="H4" s="110"/>
    </row>
    <row r="5" spans="1:8" s="109" customFormat="1" ht="19.5" customHeight="1">
      <c r="A5" s="51" t="s">
        <v>1</v>
      </c>
      <c r="B5" s="51" t="s">
        <v>326</v>
      </c>
      <c r="C5" s="52" t="s">
        <v>2</v>
      </c>
      <c r="D5" s="51" t="s">
        <v>3</v>
      </c>
      <c r="E5" s="51" t="s">
        <v>4</v>
      </c>
      <c r="F5" s="51" t="s">
        <v>5</v>
      </c>
      <c r="H5" s="110"/>
    </row>
    <row r="6" spans="1:6" ht="19.5" customHeight="1">
      <c r="A6" s="111" t="s">
        <v>57</v>
      </c>
      <c r="B6" s="111" t="s">
        <v>58</v>
      </c>
      <c r="C6" s="112" t="s">
        <v>0</v>
      </c>
      <c r="D6" s="112" t="s">
        <v>0</v>
      </c>
      <c r="E6" s="112" t="s">
        <v>0</v>
      </c>
      <c r="F6" s="98">
        <f>IF(ISERROR(D6*E6),0,ROUND(D6*E6,0))</f>
        <v>0</v>
      </c>
    </row>
    <row r="7" spans="1:6" ht="19.5" customHeight="1">
      <c r="A7" s="111" t="s">
        <v>245</v>
      </c>
      <c r="B7" s="111" t="s">
        <v>280</v>
      </c>
      <c r="C7" s="112" t="s">
        <v>0</v>
      </c>
      <c r="D7" s="114" t="s">
        <v>0</v>
      </c>
      <c r="E7" s="114" t="s">
        <v>0</v>
      </c>
      <c r="F7" s="98">
        <f>IF(ISERROR(D7*E7),0,ROUND(D7*E7,0))</f>
        <v>0</v>
      </c>
    </row>
    <row r="8" spans="1:8" ht="19.5" customHeight="1">
      <c r="A8" s="111" t="s">
        <v>246</v>
      </c>
      <c r="B8" s="111" t="s">
        <v>281</v>
      </c>
      <c r="C8" s="115" t="s">
        <v>419</v>
      </c>
      <c r="D8" s="112">
        <v>155.92</v>
      </c>
      <c r="E8" s="121"/>
      <c r="F8" s="98">
        <f>IF(ISERROR(D8*E8),0,ROUND(D8*E8,0))</f>
        <v>0</v>
      </c>
      <c r="H8" s="116"/>
    </row>
    <row r="9" spans="1:7" s="110" customFormat="1" ht="19.5" customHeight="1">
      <c r="A9" s="100" t="s">
        <v>0</v>
      </c>
      <c r="B9" s="203" t="s">
        <v>230</v>
      </c>
      <c r="C9" s="203"/>
      <c r="D9" s="117"/>
      <c r="E9" s="118"/>
      <c r="F9" s="119">
        <f>SUM(F6:F8)</f>
        <v>0</v>
      </c>
      <c r="G9" s="109"/>
    </row>
    <row r="10" spans="1:6" s="85" customFormat="1" ht="27" customHeight="1">
      <c r="A10" s="217" t="s">
        <v>423</v>
      </c>
      <c r="B10" s="202"/>
      <c r="C10" s="202"/>
      <c r="D10" s="202"/>
      <c r="E10" s="202"/>
      <c r="F10" s="202"/>
    </row>
  </sheetData>
  <sheetProtection password="CF6E" sheet="1"/>
  <mergeCells count="6">
    <mergeCell ref="A4:F4"/>
    <mergeCell ref="A10:F10"/>
    <mergeCell ref="B9:C9"/>
    <mergeCell ref="A1:F1"/>
    <mergeCell ref="A2:F2"/>
    <mergeCell ref="A3:F3"/>
  </mergeCells>
  <printOptions/>
  <pageMargins left="0.5905511811023623" right="0.1968503937007874" top="0.7480314960629921" bottom="0.5905511811023623" header="0.4724409448818898" footer="0.31496062992125984"/>
  <pageSetup horizontalDpi="300" verticalDpi="300" orientation="portrait" paperSize="9" r:id="rId2"/>
  <headerFooter alignWithMargins="0">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sheetPr>
    <outlinePr summaryRight="0"/>
  </sheetPr>
  <dimension ref="A1:F89"/>
  <sheetViews>
    <sheetView showZeros="0" zoomScaleSheetLayoutView="100" zoomScalePageLayoutView="0" workbookViewId="0" topLeftCell="A1">
      <pane xSplit="1" ySplit="5" topLeftCell="B69" activePane="bottomRight" state="frozen"/>
      <selection pane="topLeft" activeCell="A1" sqref="A1"/>
      <selection pane="topRight" activeCell="B1" sqref="B1"/>
      <selection pane="bottomLeft" activeCell="A6" sqref="A6"/>
      <selection pane="bottomRight" activeCell="D23" sqref="D23"/>
    </sheetView>
  </sheetViews>
  <sheetFormatPr defaultColWidth="9.140625" defaultRowHeight="15"/>
  <cols>
    <col min="1" max="1" width="10.57421875" style="134" customWidth="1"/>
    <col min="2" max="2" width="30.57421875" style="127" customWidth="1"/>
    <col min="3" max="3" width="6.57421875" style="127" customWidth="1"/>
    <col min="4" max="4" width="12.57421875" style="135" customWidth="1"/>
    <col min="5" max="5" width="12.57421875" style="136" customWidth="1"/>
    <col min="6" max="6" width="12.57421875" style="127" customWidth="1"/>
    <col min="7" max="16384" width="9.00390625" style="127" customWidth="1"/>
  </cols>
  <sheetData>
    <row r="1" spans="1:6" s="122" customFormat="1" ht="19.5" customHeight="1">
      <c r="A1" s="198" t="s">
        <v>327</v>
      </c>
      <c r="B1" s="198"/>
      <c r="C1" s="198"/>
      <c r="D1" s="198"/>
      <c r="E1" s="198"/>
      <c r="F1" s="198"/>
    </row>
    <row r="2" spans="1:6" s="122" customFormat="1" ht="19.5" customHeight="1">
      <c r="A2" s="199" t="s">
        <v>345</v>
      </c>
      <c r="B2" s="199"/>
      <c r="C2" s="199"/>
      <c r="D2" s="199"/>
      <c r="E2" s="199"/>
      <c r="F2" s="199"/>
    </row>
    <row r="3" spans="1:6" s="122" customFormat="1" ht="19.5" customHeight="1">
      <c r="A3" s="200" t="s">
        <v>415</v>
      </c>
      <c r="B3" s="200"/>
      <c r="C3" s="200"/>
      <c r="D3" s="200"/>
      <c r="E3" s="200"/>
      <c r="F3" s="200"/>
    </row>
    <row r="4" spans="1:6" s="122" customFormat="1" ht="19.5" customHeight="1">
      <c r="A4" s="201" t="s">
        <v>336</v>
      </c>
      <c r="B4" s="201"/>
      <c r="C4" s="201"/>
      <c r="D4" s="201"/>
      <c r="E4" s="201"/>
      <c r="F4" s="201"/>
    </row>
    <row r="5" spans="1:6" s="122" customFormat="1" ht="19.5" customHeight="1">
      <c r="A5" s="51" t="s">
        <v>1</v>
      </c>
      <c r="B5" s="51" t="s">
        <v>326</v>
      </c>
      <c r="C5" s="52" t="s">
        <v>2</v>
      </c>
      <c r="D5" s="51" t="s">
        <v>3</v>
      </c>
      <c r="E5" s="51" t="s">
        <v>4</v>
      </c>
      <c r="F5" s="51" t="s">
        <v>5</v>
      </c>
    </row>
    <row r="6" spans="1:6" ht="19.5" customHeight="1">
      <c r="A6" s="123" t="s">
        <v>110</v>
      </c>
      <c r="B6" s="123" t="s">
        <v>7</v>
      </c>
      <c r="C6" s="124" t="s">
        <v>0</v>
      </c>
      <c r="D6" s="125" t="s">
        <v>0</v>
      </c>
      <c r="E6" s="126" t="s">
        <v>0</v>
      </c>
      <c r="F6" s="98">
        <f aca="true" t="shared" si="0" ref="F6:F71">IF(ISERROR(D6*E6),0,ROUND(D6*E6,0))</f>
        <v>0</v>
      </c>
    </row>
    <row r="7" spans="1:6" ht="19.5" customHeight="1">
      <c r="A7" s="123" t="s">
        <v>400</v>
      </c>
      <c r="B7" s="123" t="s">
        <v>405</v>
      </c>
      <c r="C7" s="124" t="s">
        <v>402</v>
      </c>
      <c r="D7" s="112">
        <v>1</v>
      </c>
      <c r="E7" s="137">
        <v>1500000</v>
      </c>
      <c r="F7" s="108">
        <f>IF(ISERROR(D7*E7),0,ROUND(D7*E7,0))</f>
        <v>1500000</v>
      </c>
    </row>
    <row r="8" spans="1:6" ht="19.5" customHeight="1">
      <c r="A8" s="123" t="s">
        <v>406</v>
      </c>
      <c r="B8" s="123" t="s">
        <v>409</v>
      </c>
      <c r="C8" s="124" t="s">
        <v>407</v>
      </c>
      <c r="D8" s="112">
        <v>1</v>
      </c>
      <c r="E8" s="137">
        <v>1000000</v>
      </c>
      <c r="F8" s="108">
        <f>IF(ISERROR(D8*E8),0,ROUND(D8*E8,0))</f>
        <v>1000000</v>
      </c>
    </row>
    <row r="9" spans="1:6" ht="19.5" customHeight="1">
      <c r="A9" s="123">
        <v>304</v>
      </c>
      <c r="B9" s="123" t="s">
        <v>140</v>
      </c>
      <c r="C9" s="124" t="s">
        <v>0</v>
      </c>
      <c r="D9" s="112" t="s">
        <v>0</v>
      </c>
      <c r="E9" s="137" t="s">
        <v>0</v>
      </c>
      <c r="F9" s="108">
        <f t="shared" si="0"/>
        <v>0</v>
      </c>
    </row>
    <row r="10" spans="1:6" ht="19.5" customHeight="1">
      <c r="A10" s="123" t="s">
        <v>141</v>
      </c>
      <c r="B10" s="123" t="s">
        <v>142</v>
      </c>
      <c r="C10" s="124" t="s">
        <v>0</v>
      </c>
      <c r="D10" s="112" t="s">
        <v>0</v>
      </c>
      <c r="E10" s="137" t="s">
        <v>0</v>
      </c>
      <c r="F10" s="108">
        <f t="shared" si="0"/>
        <v>0</v>
      </c>
    </row>
    <row r="11" spans="1:6" ht="19.5" customHeight="1">
      <c r="A11" s="123" t="s">
        <v>143</v>
      </c>
      <c r="B11" s="123" t="s">
        <v>144</v>
      </c>
      <c r="C11" s="124" t="s">
        <v>0</v>
      </c>
      <c r="D11" s="112" t="s">
        <v>0</v>
      </c>
      <c r="E11" s="137" t="s">
        <v>0</v>
      </c>
      <c r="F11" s="108">
        <f t="shared" si="0"/>
        <v>0</v>
      </c>
    </row>
    <row r="12" spans="1:6" ht="19.5" customHeight="1">
      <c r="A12" s="123" t="s">
        <v>306</v>
      </c>
      <c r="B12" s="123" t="s">
        <v>307</v>
      </c>
      <c r="C12" s="128" t="s">
        <v>420</v>
      </c>
      <c r="D12" s="112"/>
      <c r="E12" s="137"/>
      <c r="F12" s="108">
        <f t="shared" si="0"/>
        <v>0</v>
      </c>
    </row>
    <row r="13" spans="1:6" ht="19.5" customHeight="1">
      <c r="A13" s="123" t="s">
        <v>297</v>
      </c>
      <c r="B13" s="123" t="s">
        <v>298</v>
      </c>
      <c r="C13" s="128" t="s">
        <v>420</v>
      </c>
      <c r="D13" s="112">
        <v>19055</v>
      </c>
      <c r="E13" s="141"/>
      <c r="F13" s="108">
        <f>IF(ISERROR(D13*E13),0,ROUND(D13*E13,0))</f>
        <v>0</v>
      </c>
    </row>
    <row r="14" spans="1:6" ht="19.5" customHeight="1">
      <c r="A14" s="123" t="s">
        <v>274</v>
      </c>
      <c r="B14" s="123" t="s">
        <v>275</v>
      </c>
      <c r="C14" s="128" t="s">
        <v>420</v>
      </c>
      <c r="D14" s="112"/>
      <c r="E14" s="137"/>
      <c r="F14" s="108">
        <f t="shared" si="0"/>
        <v>0</v>
      </c>
    </row>
    <row r="15" spans="1:6" ht="19.5" customHeight="1">
      <c r="A15" s="123" t="s">
        <v>146</v>
      </c>
      <c r="B15" s="123" t="s">
        <v>147</v>
      </c>
      <c r="C15" s="128" t="s">
        <v>420</v>
      </c>
      <c r="D15" s="112">
        <v>24279</v>
      </c>
      <c r="E15" s="141"/>
      <c r="F15" s="108">
        <f t="shared" si="0"/>
        <v>0</v>
      </c>
    </row>
    <row r="16" spans="1:6" ht="19.5" customHeight="1">
      <c r="A16" s="123" t="s">
        <v>148</v>
      </c>
      <c r="B16" s="123" t="s">
        <v>149</v>
      </c>
      <c r="C16" s="128" t="s">
        <v>420</v>
      </c>
      <c r="D16" s="112">
        <v>480753</v>
      </c>
      <c r="E16" s="141"/>
      <c r="F16" s="108">
        <f t="shared" si="0"/>
        <v>0</v>
      </c>
    </row>
    <row r="17" spans="1:6" ht="24.75" customHeight="1">
      <c r="A17" s="123" t="s">
        <v>112</v>
      </c>
      <c r="B17" s="123" t="s">
        <v>232</v>
      </c>
      <c r="C17" s="124" t="s">
        <v>0</v>
      </c>
      <c r="D17" s="112"/>
      <c r="E17" s="137"/>
      <c r="F17" s="108">
        <f t="shared" si="0"/>
        <v>0</v>
      </c>
    </row>
    <row r="18" spans="1:6" ht="19.5" customHeight="1">
      <c r="A18" s="123" t="s">
        <v>113</v>
      </c>
      <c r="B18" s="123" t="s">
        <v>150</v>
      </c>
      <c r="C18" s="124" t="s">
        <v>0</v>
      </c>
      <c r="D18" s="112"/>
      <c r="E18" s="137"/>
      <c r="F18" s="108">
        <f t="shared" si="0"/>
        <v>0</v>
      </c>
    </row>
    <row r="19" spans="1:6" ht="19.5" customHeight="1">
      <c r="A19" s="123" t="s">
        <v>151</v>
      </c>
      <c r="B19" s="123" t="s">
        <v>145</v>
      </c>
      <c r="C19" s="128" t="s">
        <v>420</v>
      </c>
      <c r="D19" s="112">
        <v>585443</v>
      </c>
      <c r="E19" s="141"/>
      <c r="F19" s="108">
        <f t="shared" si="0"/>
        <v>0</v>
      </c>
    </row>
    <row r="20" spans="1:6" ht="24.75" customHeight="1">
      <c r="A20" s="123" t="s">
        <v>114</v>
      </c>
      <c r="B20" s="123" t="s">
        <v>152</v>
      </c>
      <c r="C20" s="115" t="s">
        <v>419</v>
      </c>
      <c r="D20" s="112"/>
      <c r="E20" s="137"/>
      <c r="F20" s="108">
        <f t="shared" si="0"/>
        <v>0</v>
      </c>
    </row>
    <row r="21" spans="1:6" ht="19.5" customHeight="1">
      <c r="A21" s="123" t="s">
        <v>115</v>
      </c>
      <c r="B21" s="123" t="s">
        <v>153</v>
      </c>
      <c r="C21" s="124" t="s">
        <v>0</v>
      </c>
      <c r="D21" s="112"/>
      <c r="E21" s="137"/>
      <c r="F21" s="108">
        <f t="shared" si="0"/>
        <v>0</v>
      </c>
    </row>
    <row r="22" spans="1:6" ht="19.5" customHeight="1">
      <c r="A22" s="123" t="s">
        <v>116</v>
      </c>
      <c r="B22" s="123" t="s">
        <v>154</v>
      </c>
      <c r="C22" s="124" t="s">
        <v>0</v>
      </c>
      <c r="D22" s="112"/>
      <c r="E22" s="137"/>
      <c r="F22" s="108">
        <f t="shared" si="0"/>
        <v>0</v>
      </c>
    </row>
    <row r="23" spans="1:6" ht="19.5" customHeight="1">
      <c r="A23" s="123" t="s">
        <v>279</v>
      </c>
      <c r="B23" s="123" t="s">
        <v>296</v>
      </c>
      <c r="C23" s="128" t="s">
        <v>420</v>
      </c>
      <c r="D23" s="112">
        <v>497091</v>
      </c>
      <c r="E23" s="141"/>
      <c r="F23" s="108">
        <f t="shared" si="0"/>
        <v>0</v>
      </c>
    </row>
    <row r="24" spans="1:6" ht="19.5" customHeight="1">
      <c r="A24" s="123" t="s">
        <v>117</v>
      </c>
      <c r="B24" s="123" t="s">
        <v>155</v>
      </c>
      <c r="C24" s="124" t="s">
        <v>0</v>
      </c>
      <c r="D24" s="112"/>
      <c r="E24" s="137"/>
      <c r="F24" s="108">
        <f t="shared" si="0"/>
        <v>0</v>
      </c>
    </row>
    <row r="25" spans="1:6" ht="19.5" customHeight="1">
      <c r="A25" s="123" t="s">
        <v>156</v>
      </c>
      <c r="B25" s="123" t="s">
        <v>296</v>
      </c>
      <c r="C25" s="128" t="s">
        <v>420</v>
      </c>
      <c r="D25" s="112">
        <v>519235</v>
      </c>
      <c r="E25" s="141"/>
      <c r="F25" s="108">
        <f t="shared" si="0"/>
        <v>0</v>
      </c>
    </row>
    <row r="26" spans="1:6" ht="19.5" customHeight="1">
      <c r="A26" s="123" t="s">
        <v>157</v>
      </c>
      <c r="B26" s="123" t="s">
        <v>158</v>
      </c>
      <c r="C26" s="124" t="s">
        <v>0</v>
      </c>
      <c r="D26" s="112"/>
      <c r="E26" s="137"/>
      <c r="F26" s="108">
        <f t="shared" si="0"/>
        <v>0</v>
      </c>
    </row>
    <row r="27" spans="1:6" ht="24.75" customHeight="1">
      <c r="A27" s="123" t="s">
        <v>159</v>
      </c>
      <c r="B27" s="123" t="s">
        <v>160</v>
      </c>
      <c r="C27" s="124" t="s">
        <v>0</v>
      </c>
      <c r="D27" s="112"/>
      <c r="E27" s="137"/>
      <c r="F27" s="108">
        <f t="shared" si="0"/>
        <v>0</v>
      </c>
    </row>
    <row r="28" spans="1:6" ht="24.75" customHeight="1">
      <c r="A28" s="123" t="s">
        <v>161</v>
      </c>
      <c r="B28" s="123" t="s">
        <v>162</v>
      </c>
      <c r="C28" s="124" t="s">
        <v>0</v>
      </c>
      <c r="D28" s="112"/>
      <c r="E28" s="137"/>
      <c r="F28" s="108">
        <f t="shared" si="0"/>
        <v>0</v>
      </c>
    </row>
    <row r="29" spans="1:6" ht="24.75" customHeight="1">
      <c r="A29" s="123" t="s">
        <v>301</v>
      </c>
      <c r="B29" s="123" t="s">
        <v>249</v>
      </c>
      <c r="C29" s="128" t="s">
        <v>420</v>
      </c>
      <c r="D29" s="112">
        <v>15764</v>
      </c>
      <c r="E29" s="141"/>
      <c r="F29" s="108">
        <f t="shared" si="0"/>
        <v>0</v>
      </c>
    </row>
    <row r="30" spans="1:6" ht="24.75" customHeight="1">
      <c r="A30" s="123" t="s">
        <v>163</v>
      </c>
      <c r="B30" s="123" t="s">
        <v>164</v>
      </c>
      <c r="C30" s="128" t="s">
        <v>420</v>
      </c>
      <c r="D30" s="112">
        <v>55000</v>
      </c>
      <c r="E30" s="141"/>
      <c r="F30" s="108">
        <f t="shared" si="0"/>
        <v>0</v>
      </c>
    </row>
    <row r="31" spans="1:6" ht="24.75" customHeight="1">
      <c r="A31" s="123" t="s">
        <v>250</v>
      </c>
      <c r="B31" s="123" t="s">
        <v>171</v>
      </c>
      <c r="C31" s="128" t="s">
        <v>420</v>
      </c>
      <c r="D31" s="112">
        <v>448471</v>
      </c>
      <c r="E31" s="141"/>
      <c r="F31" s="108">
        <f t="shared" si="0"/>
        <v>0</v>
      </c>
    </row>
    <row r="32" spans="1:6" ht="24.75" customHeight="1">
      <c r="A32" s="123" t="s">
        <v>165</v>
      </c>
      <c r="B32" s="123" t="s">
        <v>166</v>
      </c>
      <c r="C32" s="124" t="s">
        <v>0</v>
      </c>
      <c r="D32" s="112"/>
      <c r="E32" s="137"/>
      <c r="F32" s="108">
        <f t="shared" si="0"/>
        <v>0</v>
      </c>
    </row>
    <row r="33" spans="1:6" ht="24.75" customHeight="1">
      <c r="A33" s="123" t="s">
        <v>299</v>
      </c>
      <c r="B33" s="123" t="s">
        <v>300</v>
      </c>
      <c r="C33" s="128" t="s">
        <v>420</v>
      </c>
      <c r="D33" s="112">
        <v>29524</v>
      </c>
      <c r="E33" s="141"/>
      <c r="F33" s="108">
        <f t="shared" si="0"/>
        <v>0</v>
      </c>
    </row>
    <row r="34" spans="1:6" ht="24.75" customHeight="1">
      <c r="A34" s="123" t="s">
        <v>167</v>
      </c>
      <c r="B34" s="123" t="s">
        <v>168</v>
      </c>
      <c r="C34" s="128" t="s">
        <v>420</v>
      </c>
      <c r="D34" s="112">
        <v>55000</v>
      </c>
      <c r="E34" s="141"/>
      <c r="F34" s="108">
        <f t="shared" si="0"/>
        <v>0</v>
      </c>
    </row>
    <row r="35" spans="1:6" ht="19.5" customHeight="1">
      <c r="A35" s="123" t="s">
        <v>248</v>
      </c>
      <c r="B35" s="123" t="s">
        <v>249</v>
      </c>
      <c r="C35" s="128" t="s">
        <v>420</v>
      </c>
      <c r="D35" s="112">
        <v>448471</v>
      </c>
      <c r="E35" s="141"/>
      <c r="F35" s="108">
        <f t="shared" si="0"/>
        <v>0</v>
      </c>
    </row>
    <row r="36" spans="1:6" ht="19.5" customHeight="1">
      <c r="A36" s="123" t="s">
        <v>118</v>
      </c>
      <c r="B36" s="123" t="s">
        <v>169</v>
      </c>
      <c r="C36" s="124" t="s">
        <v>0</v>
      </c>
      <c r="D36" s="112"/>
      <c r="E36" s="137"/>
      <c r="F36" s="108">
        <f t="shared" si="0"/>
        <v>0</v>
      </c>
    </row>
    <row r="37" spans="1:6" ht="19.5" customHeight="1">
      <c r="A37" s="123" t="s">
        <v>119</v>
      </c>
      <c r="B37" s="123" t="s">
        <v>170</v>
      </c>
      <c r="C37" s="124" t="s">
        <v>0</v>
      </c>
      <c r="D37" s="112"/>
      <c r="E37" s="137"/>
      <c r="F37" s="108">
        <f t="shared" si="0"/>
        <v>0</v>
      </c>
    </row>
    <row r="38" spans="1:6" ht="19.5" customHeight="1">
      <c r="A38" s="123" t="s">
        <v>251</v>
      </c>
      <c r="B38" s="123" t="s">
        <v>282</v>
      </c>
      <c r="C38" s="124" t="s">
        <v>0</v>
      </c>
      <c r="D38" s="112"/>
      <c r="E38" s="137"/>
      <c r="F38" s="108">
        <f t="shared" si="0"/>
        <v>0</v>
      </c>
    </row>
    <row r="39" spans="1:6" ht="19.5" customHeight="1">
      <c r="A39" s="123" t="s">
        <v>252</v>
      </c>
      <c r="B39" s="129" t="s">
        <v>283</v>
      </c>
      <c r="C39" s="128" t="s">
        <v>420</v>
      </c>
      <c r="D39" s="112">
        <v>497091</v>
      </c>
      <c r="E39" s="141"/>
      <c r="F39" s="108">
        <f t="shared" si="0"/>
        <v>0</v>
      </c>
    </row>
    <row r="40" spans="1:6" ht="19.5" customHeight="1">
      <c r="A40" s="123" t="s">
        <v>120</v>
      </c>
      <c r="B40" s="123" t="s">
        <v>233</v>
      </c>
      <c r="C40" s="124" t="s">
        <v>0</v>
      </c>
      <c r="D40" s="112"/>
      <c r="E40" s="137"/>
      <c r="F40" s="108">
        <f t="shared" si="0"/>
        <v>0</v>
      </c>
    </row>
    <row r="41" spans="1:6" ht="19.5" customHeight="1">
      <c r="A41" s="123" t="s">
        <v>302</v>
      </c>
      <c r="B41" s="123" t="s">
        <v>303</v>
      </c>
      <c r="C41" s="124"/>
      <c r="D41" s="112"/>
      <c r="E41" s="137"/>
      <c r="F41" s="108">
        <f t="shared" si="0"/>
        <v>0</v>
      </c>
    </row>
    <row r="42" spans="1:6" ht="19.5" customHeight="1">
      <c r="A42" s="123" t="s">
        <v>304</v>
      </c>
      <c r="B42" s="123" t="s">
        <v>305</v>
      </c>
      <c r="C42" s="115" t="s">
        <v>419</v>
      </c>
      <c r="D42" s="112">
        <v>405</v>
      </c>
      <c r="E42" s="141"/>
      <c r="F42" s="108">
        <f t="shared" si="0"/>
        <v>0</v>
      </c>
    </row>
    <row r="43" spans="1:6" ht="19.5" customHeight="1">
      <c r="A43" s="123" t="s">
        <v>265</v>
      </c>
      <c r="B43" s="123" t="s">
        <v>284</v>
      </c>
      <c r="C43" s="124" t="s">
        <v>0</v>
      </c>
      <c r="D43" s="112"/>
      <c r="E43" s="137"/>
      <c r="F43" s="108">
        <f t="shared" si="0"/>
        <v>0</v>
      </c>
    </row>
    <row r="44" spans="1:6" ht="19.5" customHeight="1">
      <c r="A44" s="123" t="s">
        <v>266</v>
      </c>
      <c r="B44" s="123" t="s">
        <v>285</v>
      </c>
      <c r="C44" s="115" t="s">
        <v>419</v>
      </c>
      <c r="D44" s="112"/>
      <c r="E44" s="137"/>
      <c r="F44" s="108">
        <f t="shared" si="0"/>
        <v>0</v>
      </c>
    </row>
    <row r="45" spans="1:6" ht="19.5" customHeight="1">
      <c r="A45" s="123" t="s">
        <v>172</v>
      </c>
      <c r="B45" s="123" t="s">
        <v>54</v>
      </c>
      <c r="C45" s="124" t="s">
        <v>0</v>
      </c>
      <c r="D45" s="112"/>
      <c r="E45" s="137"/>
      <c r="F45" s="108">
        <f t="shared" si="0"/>
        <v>0</v>
      </c>
    </row>
    <row r="46" spans="1:6" ht="19.5" customHeight="1">
      <c r="A46" s="123" t="s">
        <v>267</v>
      </c>
      <c r="B46" s="123" t="s">
        <v>286</v>
      </c>
      <c r="C46" s="124" t="s">
        <v>51</v>
      </c>
      <c r="D46" s="112"/>
      <c r="E46" s="137"/>
      <c r="F46" s="108">
        <f t="shared" si="0"/>
        <v>0</v>
      </c>
    </row>
    <row r="47" spans="1:6" ht="19.5" customHeight="1">
      <c r="A47" s="123" t="s">
        <v>173</v>
      </c>
      <c r="B47" s="123" t="s">
        <v>56</v>
      </c>
      <c r="C47" s="130" t="s">
        <v>51</v>
      </c>
      <c r="D47" s="112"/>
      <c r="E47" s="137"/>
      <c r="F47" s="108">
        <f t="shared" si="0"/>
        <v>0</v>
      </c>
    </row>
    <row r="48" spans="1:6" ht="24.75" customHeight="1">
      <c r="A48" s="123" t="s">
        <v>174</v>
      </c>
      <c r="B48" s="123" t="s">
        <v>175</v>
      </c>
      <c r="C48" s="124" t="s">
        <v>0</v>
      </c>
      <c r="D48" s="112"/>
      <c r="E48" s="137"/>
      <c r="F48" s="108">
        <f t="shared" si="0"/>
        <v>0</v>
      </c>
    </row>
    <row r="49" spans="1:6" ht="24.75" customHeight="1">
      <c r="A49" s="123" t="s">
        <v>263</v>
      </c>
      <c r="B49" s="123" t="s">
        <v>287</v>
      </c>
      <c r="C49" s="124"/>
      <c r="D49" s="112"/>
      <c r="E49" s="137"/>
      <c r="F49" s="108">
        <f t="shared" si="0"/>
        <v>0</v>
      </c>
    </row>
    <row r="50" spans="1:6" ht="24.75" customHeight="1">
      <c r="A50" s="123" t="s">
        <v>264</v>
      </c>
      <c r="B50" s="123" t="s">
        <v>287</v>
      </c>
      <c r="C50" s="115" t="s">
        <v>419</v>
      </c>
      <c r="D50" s="112">
        <v>3014</v>
      </c>
      <c r="E50" s="141"/>
      <c r="F50" s="108">
        <f t="shared" si="0"/>
        <v>0</v>
      </c>
    </row>
    <row r="51" spans="1:6" ht="19.5" customHeight="1">
      <c r="A51" s="123" t="s">
        <v>176</v>
      </c>
      <c r="B51" s="123" t="s">
        <v>177</v>
      </c>
      <c r="C51" s="124" t="s">
        <v>0</v>
      </c>
      <c r="D51" s="112"/>
      <c r="E51" s="137"/>
      <c r="F51" s="108">
        <f t="shared" si="0"/>
        <v>0</v>
      </c>
    </row>
    <row r="52" spans="1:6" ht="19.5" customHeight="1">
      <c r="A52" s="123" t="s">
        <v>268</v>
      </c>
      <c r="B52" s="123" t="s">
        <v>247</v>
      </c>
      <c r="C52" s="115" t="s">
        <v>419</v>
      </c>
      <c r="D52" s="112">
        <v>631</v>
      </c>
      <c r="E52" s="141"/>
      <c r="F52" s="108">
        <f t="shared" si="0"/>
        <v>0</v>
      </c>
    </row>
    <row r="53" spans="1:6" ht="19.5" customHeight="1">
      <c r="A53" s="123" t="s">
        <v>178</v>
      </c>
      <c r="B53" s="123" t="s">
        <v>179</v>
      </c>
      <c r="C53" s="124" t="s">
        <v>0</v>
      </c>
      <c r="D53" s="112"/>
      <c r="E53" s="137"/>
      <c r="F53" s="108">
        <f t="shared" si="0"/>
        <v>0</v>
      </c>
    </row>
    <row r="54" spans="1:6" ht="19.5" customHeight="1">
      <c r="A54" s="123" t="s">
        <v>253</v>
      </c>
      <c r="B54" s="123" t="s">
        <v>254</v>
      </c>
      <c r="C54" s="115" t="s">
        <v>419</v>
      </c>
      <c r="D54" s="112">
        <v>10498</v>
      </c>
      <c r="E54" s="141"/>
      <c r="F54" s="108">
        <f t="shared" si="0"/>
        <v>0</v>
      </c>
    </row>
    <row r="55" spans="1:6" ht="19.5" customHeight="1">
      <c r="A55" s="123" t="s">
        <v>180</v>
      </c>
      <c r="B55" s="123" t="s">
        <v>181</v>
      </c>
      <c r="C55" s="124" t="s">
        <v>0</v>
      </c>
      <c r="D55" s="112"/>
      <c r="E55" s="137"/>
      <c r="F55" s="108">
        <f t="shared" si="0"/>
        <v>0</v>
      </c>
    </row>
    <row r="56" spans="1:6" ht="19.5" customHeight="1">
      <c r="A56" s="123" t="s">
        <v>257</v>
      </c>
      <c r="B56" s="123" t="s">
        <v>61</v>
      </c>
      <c r="C56" s="115" t="s">
        <v>419</v>
      </c>
      <c r="D56" s="112">
        <v>1584</v>
      </c>
      <c r="E56" s="141"/>
      <c r="F56" s="108">
        <f t="shared" si="0"/>
        <v>0</v>
      </c>
    </row>
    <row r="57" spans="1:6" ht="19.5" customHeight="1">
      <c r="A57" s="123" t="s">
        <v>182</v>
      </c>
      <c r="B57" s="123" t="s">
        <v>52</v>
      </c>
      <c r="C57" s="115" t="s">
        <v>419</v>
      </c>
      <c r="D57" s="112">
        <v>1832</v>
      </c>
      <c r="E57" s="141"/>
      <c r="F57" s="108">
        <f t="shared" si="0"/>
        <v>0</v>
      </c>
    </row>
    <row r="58" spans="1:6" ht="19.5" customHeight="1">
      <c r="A58" s="123" t="s">
        <v>183</v>
      </c>
      <c r="B58" s="123" t="s">
        <v>184</v>
      </c>
      <c r="C58" s="124" t="s">
        <v>0</v>
      </c>
      <c r="D58" s="112"/>
      <c r="E58" s="137"/>
      <c r="F58" s="108">
        <f t="shared" si="0"/>
        <v>0</v>
      </c>
    </row>
    <row r="59" spans="1:6" ht="19.5" customHeight="1">
      <c r="A59" s="123" t="s">
        <v>258</v>
      </c>
      <c r="B59" s="123" t="s">
        <v>61</v>
      </c>
      <c r="C59" s="115" t="s">
        <v>419</v>
      </c>
      <c r="D59" s="112">
        <v>33</v>
      </c>
      <c r="E59" s="141"/>
      <c r="F59" s="108">
        <f t="shared" si="0"/>
        <v>0</v>
      </c>
    </row>
    <row r="60" spans="1:6" ht="19.5" customHeight="1">
      <c r="A60" s="123" t="s">
        <v>185</v>
      </c>
      <c r="B60" s="123" t="s">
        <v>52</v>
      </c>
      <c r="C60" s="115" t="s">
        <v>419</v>
      </c>
      <c r="D60" s="112">
        <v>2</v>
      </c>
      <c r="E60" s="141"/>
      <c r="F60" s="108">
        <f t="shared" si="0"/>
        <v>0</v>
      </c>
    </row>
    <row r="61" spans="1:6" ht="19.5" customHeight="1">
      <c r="A61" s="123" t="s">
        <v>121</v>
      </c>
      <c r="B61" s="123" t="s">
        <v>186</v>
      </c>
      <c r="C61" s="130"/>
      <c r="D61" s="112"/>
      <c r="E61" s="137"/>
      <c r="F61" s="108">
        <f t="shared" si="0"/>
        <v>0</v>
      </c>
    </row>
    <row r="62" spans="1:6" ht="19.5" customHeight="1">
      <c r="A62" s="123" t="s">
        <v>187</v>
      </c>
      <c r="B62" s="123" t="s">
        <v>188</v>
      </c>
      <c r="C62" s="130"/>
      <c r="D62" s="112"/>
      <c r="E62" s="137"/>
      <c r="F62" s="108">
        <f t="shared" si="0"/>
        <v>0</v>
      </c>
    </row>
    <row r="63" spans="1:6" ht="19.5" customHeight="1">
      <c r="A63" s="123" t="s">
        <v>269</v>
      </c>
      <c r="B63" s="123" t="s">
        <v>288</v>
      </c>
      <c r="C63" s="124" t="s">
        <v>0</v>
      </c>
      <c r="D63" s="112"/>
      <c r="E63" s="137"/>
      <c r="F63" s="108">
        <f t="shared" si="0"/>
        <v>0</v>
      </c>
    </row>
    <row r="64" spans="1:6" ht="19.5" customHeight="1">
      <c r="A64" s="123" t="s">
        <v>270</v>
      </c>
      <c r="B64" s="123" t="s">
        <v>289</v>
      </c>
      <c r="C64" s="124" t="s">
        <v>59</v>
      </c>
      <c r="D64" s="112">
        <v>22936</v>
      </c>
      <c r="E64" s="141"/>
      <c r="F64" s="108">
        <f t="shared" si="0"/>
        <v>0</v>
      </c>
    </row>
    <row r="65" spans="1:6" ht="19.5" customHeight="1">
      <c r="A65" s="123" t="s">
        <v>122</v>
      </c>
      <c r="B65" s="123" t="s">
        <v>189</v>
      </c>
      <c r="C65" s="124" t="s">
        <v>0</v>
      </c>
      <c r="D65" s="112"/>
      <c r="E65" s="137"/>
      <c r="F65" s="108">
        <f t="shared" si="0"/>
        <v>0</v>
      </c>
    </row>
    <row r="66" spans="1:6" ht="24.75" customHeight="1">
      <c r="A66" s="123" t="s">
        <v>190</v>
      </c>
      <c r="B66" s="123" t="s">
        <v>191</v>
      </c>
      <c r="C66" s="124" t="s">
        <v>0</v>
      </c>
      <c r="D66" s="112"/>
      <c r="E66" s="137"/>
      <c r="F66" s="108">
        <f t="shared" si="0"/>
        <v>0</v>
      </c>
    </row>
    <row r="67" spans="1:6" ht="19.5" customHeight="1">
      <c r="A67" s="123" t="s">
        <v>339</v>
      </c>
      <c r="B67" s="123" t="s">
        <v>340</v>
      </c>
      <c r="C67" s="130" t="s">
        <v>59</v>
      </c>
      <c r="D67" s="112">
        <v>3285</v>
      </c>
      <c r="E67" s="141"/>
      <c r="F67" s="108">
        <f t="shared" si="0"/>
        <v>0</v>
      </c>
    </row>
    <row r="68" spans="1:6" ht="19.5" customHeight="1">
      <c r="A68" s="123" t="s">
        <v>192</v>
      </c>
      <c r="B68" s="123" t="s">
        <v>290</v>
      </c>
      <c r="C68" s="124" t="s">
        <v>0</v>
      </c>
      <c r="D68" s="112"/>
      <c r="E68" s="137"/>
      <c r="F68" s="108">
        <f t="shared" si="0"/>
        <v>0</v>
      </c>
    </row>
    <row r="69" spans="1:6" ht="19.5" customHeight="1">
      <c r="A69" s="123" t="s">
        <v>277</v>
      </c>
      <c r="B69" s="123" t="s">
        <v>291</v>
      </c>
      <c r="C69" s="130" t="s">
        <v>59</v>
      </c>
      <c r="D69" s="112">
        <v>6309</v>
      </c>
      <c r="E69" s="141"/>
      <c r="F69" s="108">
        <f t="shared" si="0"/>
        <v>0</v>
      </c>
    </row>
    <row r="70" spans="1:6" ht="24.75" customHeight="1">
      <c r="A70" s="123" t="s">
        <v>123</v>
      </c>
      <c r="B70" s="123" t="s">
        <v>193</v>
      </c>
      <c r="C70" s="124" t="s">
        <v>0</v>
      </c>
      <c r="D70" s="112"/>
      <c r="E70" s="137"/>
      <c r="F70" s="108">
        <f t="shared" si="0"/>
        <v>0</v>
      </c>
    </row>
    <row r="71" spans="1:6" ht="24.75" customHeight="1">
      <c r="A71" s="123" t="s">
        <v>194</v>
      </c>
      <c r="B71" s="123" t="s">
        <v>195</v>
      </c>
      <c r="C71" s="124" t="s">
        <v>0</v>
      </c>
      <c r="D71" s="112"/>
      <c r="E71" s="137"/>
      <c r="F71" s="108">
        <f t="shared" si="0"/>
        <v>0</v>
      </c>
    </row>
    <row r="72" spans="1:6" ht="19.5" customHeight="1">
      <c r="A72" s="123" t="s">
        <v>196</v>
      </c>
      <c r="B72" s="123" t="s">
        <v>52</v>
      </c>
      <c r="C72" s="115" t="s">
        <v>419</v>
      </c>
      <c r="D72" s="112">
        <v>1115</v>
      </c>
      <c r="E72" s="141"/>
      <c r="F72" s="108">
        <f aca="true" t="shared" si="1" ref="F72:F87">IF(ISERROR(D72*E72),0,ROUND(D72*E72,0))</f>
        <v>0</v>
      </c>
    </row>
    <row r="73" spans="1:6" ht="19.5" customHeight="1">
      <c r="A73" s="123" t="s">
        <v>271</v>
      </c>
      <c r="B73" s="123" t="s">
        <v>53</v>
      </c>
      <c r="C73" s="115" t="s">
        <v>419</v>
      </c>
      <c r="D73" s="112">
        <v>302</v>
      </c>
      <c r="E73" s="141"/>
      <c r="F73" s="108">
        <f t="shared" si="1"/>
        <v>0</v>
      </c>
    </row>
    <row r="74" spans="1:6" ht="24.75" customHeight="1">
      <c r="A74" s="123" t="s">
        <v>273</v>
      </c>
      <c r="B74" s="123" t="s">
        <v>292</v>
      </c>
      <c r="C74" s="130"/>
      <c r="D74" s="112"/>
      <c r="E74" s="137"/>
      <c r="F74" s="108">
        <f t="shared" si="1"/>
        <v>0</v>
      </c>
    </row>
    <row r="75" spans="1:6" ht="19.5" customHeight="1">
      <c r="A75" s="123" t="s">
        <v>272</v>
      </c>
      <c r="B75" s="123" t="s">
        <v>293</v>
      </c>
      <c r="C75" s="115" t="s">
        <v>419</v>
      </c>
      <c r="D75" s="112">
        <v>301</v>
      </c>
      <c r="E75" s="141"/>
      <c r="F75" s="108">
        <f t="shared" si="1"/>
        <v>0</v>
      </c>
    </row>
    <row r="76" spans="1:6" ht="19.5" customHeight="1">
      <c r="A76" s="123" t="s">
        <v>197</v>
      </c>
      <c r="B76" s="123" t="s">
        <v>198</v>
      </c>
      <c r="C76" s="124" t="s">
        <v>0</v>
      </c>
      <c r="D76" s="112"/>
      <c r="E76" s="137"/>
      <c r="F76" s="108">
        <f t="shared" si="1"/>
        <v>0</v>
      </c>
    </row>
    <row r="77" spans="1:6" ht="19.5" customHeight="1">
      <c r="A77" s="123" t="s">
        <v>199</v>
      </c>
      <c r="B77" s="123" t="s">
        <v>53</v>
      </c>
      <c r="C77" s="115" t="s">
        <v>419</v>
      </c>
      <c r="D77" s="112">
        <v>25</v>
      </c>
      <c r="E77" s="141"/>
      <c r="F77" s="108">
        <f t="shared" si="1"/>
        <v>0</v>
      </c>
    </row>
    <row r="78" spans="1:6" ht="19.5" customHeight="1">
      <c r="A78" s="123" t="s">
        <v>200</v>
      </c>
      <c r="B78" s="123" t="s">
        <v>54</v>
      </c>
      <c r="C78" s="124" t="s">
        <v>0</v>
      </c>
      <c r="D78" s="112"/>
      <c r="E78" s="137"/>
      <c r="F78" s="108">
        <f t="shared" si="1"/>
        <v>0</v>
      </c>
    </row>
    <row r="79" spans="1:6" ht="19.5" customHeight="1">
      <c r="A79" s="123" t="s">
        <v>201</v>
      </c>
      <c r="B79" s="123" t="s">
        <v>55</v>
      </c>
      <c r="C79" s="130" t="s">
        <v>51</v>
      </c>
      <c r="D79" s="112">
        <v>299858</v>
      </c>
      <c r="E79" s="141"/>
      <c r="F79" s="108">
        <f t="shared" si="1"/>
        <v>0</v>
      </c>
    </row>
    <row r="80" spans="1:6" ht="19.5" customHeight="1">
      <c r="A80" s="123" t="s">
        <v>202</v>
      </c>
      <c r="B80" s="123" t="s">
        <v>56</v>
      </c>
      <c r="C80" s="130" t="s">
        <v>51</v>
      </c>
      <c r="D80" s="112">
        <v>1926</v>
      </c>
      <c r="E80" s="141"/>
      <c r="F80" s="108">
        <f t="shared" si="1"/>
        <v>0</v>
      </c>
    </row>
    <row r="81" spans="1:6" ht="19.5" customHeight="1">
      <c r="A81" s="123" t="s">
        <v>124</v>
      </c>
      <c r="B81" s="123" t="s">
        <v>203</v>
      </c>
      <c r="C81" s="124" t="s">
        <v>0</v>
      </c>
      <c r="D81" s="112"/>
      <c r="E81" s="137"/>
      <c r="F81" s="108">
        <f t="shared" si="1"/>
        <v>0</v>
      </c>
    </row>
    <row r="82" spans="1:6" ht="19.5" customHeight="1">
      <c r="A82" s="123" t="s">
        <v>125</v>
      </c>
      <c r="B82" s="123" t="s">
        <v>204</v>
      </c>
      <c r="C82" s="124" t="s">
        <v>0</v>
      </c>
      <c r="D82" s="112"/>
      <c r="E82" s="137"/>
      <c r="F82" s="108">
        <f t="shared" si="1"/>
        <v>0</v>
      </c>
    </row>
    <row r="83" spans="1:6" ht="19.5" customHeight="1">
      <c r="A83" s="123" t="s">
        <v>259</v>
      </c>
      <c r="B83" s="123" t="s">
        <v>260</v>
      </c>
      <c r="C83" s="115" t="s">
        <v>419</v>
      </c>
      <c r="D83" s="112">
        <v>299</v>
      </c>
      <c r="E83" s="141"/>
      <c r="F83" s="108">
        <f t="shared" si="1"/>
        <v>0</v>
      </c>
    </row>
    <row r="84" spans="1:6" ht="19.5" customHeight="1">
      <c r="A84" s="123" t="s">
        <v>205</v>
      </c>
      <c r="B84" s="123" t="s">
        <v>206</v>
      </c>
      <c r="C84" s="115" t="s">
        <v>419</v>
      </c>
      <c r="D84" s="112"/>
      <c r="E84" s="137"/>
      <c r="F84" s="108">
        <f t="shared" si="1"/>
        <v>0</v>
      </c>
    </row>
    <row r="85" spans="1:6" ht="19.5" customHeight="1">
      <c r="A85" s="123" t="s">
        <v>255</v>
      </c>
      <c r="B85" s="123" t="s">
        <v>256</v>
      </c>
      <c r="C85" s="115" t="s">
        <v>419</v>
      </c>
      <c r="D85" s="112"/>
      <c r="E85" s="137"/>
      <c r="F85" s="108">
        <f t="shared" si="1"/>
        <v>0</v>
      </c>
    </row>
    <row r="86" spans="1:6" ht="19.5" customHeight="1">
      <c r="A86" s="123" t="s">
        <v>261</v>
      </c>
      <c r="B86" s="123" t="s">
        <v>294</v>
      </c>
      <c r="C86" s="130"/>
      <c r="D86" s="112"/>
      <c r="E86" s="137"/>
      <c r="F86" s="108">
        <f>IF(ISERROR(D86*E86),0,ROUND(D86*E86,0))</f>
        <v>0</v>
      </c>
    </row>
    <row r="87" spans="1:6" ht="19.5" customHeight="1">
      <c r="A87" s="123" t="s">
        <v>262</v>
      </c>
      <c r="B87" s="123" t="s">
        <v>295</v>
      </c>
      <c r="C87" s="128" t="s">
        <v>420</v>
      </c>
      <c r="D87" s="112">
        <v>1245</v>
      </c>
      <c r="E87" s="141"/>
      <c r="F87" s="108">
        <f t="shared" si="1"/>
        <v>0</v>
      </c>
    </row>
    <row r="88" spans="1:6" s="122" customFormat="1" ht="19.5" customHeight="1">
      <c r="A88" s="131" t="s">
        <v>0</v>
      </c>
      <c r="B88" s="132" t="s">
        <v>234</v>
      </c>
      <c r="C88" s="133"/>
      <c r="D88" s="138"/>
      <c r="E88" s="139"/>
      <c r="F88" s="140">
        <f>SUM(F6:F87)</f>
        <v>2500000</v>
      </c>
    </row>
    <row r="89" spans="1:6" s="85" customFormat="1" ht="27" customHeight="1">
      <c r="A89" s="202" t="s">
        <v>338</v>
      </c>
      <c r="B89" s="202"/>
      <c r="C89" s="202"/>
      <c r="D89" s="202"/>
      <c r="E89" s="202"/>
      <c r="F89" s="202"/>
    </row>
  </sheetData>
  <sheetProtection password="CF6E" sheet="1"/>
  <mergeCells count="5">
    <mergeCell ref="A1:F1"/>
    <mergeCell ref="A2:F2"/>
    <mergeCell ref="A3:F3"/>
    <mergeCell ref="A4:F4"/>
    <mergeCell ref="A89:F89"/>
  </mergeCells>
  <printOptions/>
  <pageMargins left="0.5905511811023623" right="0.07874015748031496" top="0.7480314960629921" bottom="0.5905511811023623" header="0.4724409448818898" footer="0.31496062992125984"/>
  <pageSetup horizontalDpi="300" verticalDpi="300" orientation="portrait"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wlj</dc:creator>
  <cp:keywords/>
  <dc:description/>
  <cp:lastModifiedBy>Administrator</cp:lastModifiedBy>
  <cp:lastPrinted>2016-03-08T05:25:56Z</cp:lastPrinted>
  <dcterms:created xsi:type="dcterms:W3CDTF">2015-08-12T05:15:02Z</dcterms:created>
  <dcterms:modified xsi:type="dcterms:W3CDTF">2016-03-09T03:14:55Z</dcterms:modified>
  <cp:category/>
  <cp:version/>
  <cp:contentType/>
  <cp:contentStatus/>
</cp:coreProperties>
</file>