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7455" windowHeight="6240" tabRatio="704" firstSheet="3" activeTab="12"/>
  </bookViews>
  <sheets>
    <sheet name="价1" sheetId="1" state="hidden" r:id="rId1"/>
    <sheet name="对比表 " sheetId="2" state="hidden" r:id="rId2"/>
    <sheet name="对比表" sheetId="3" state="hidden" r:id="rId3"/>
    <sheet name="计价汇总表" sheetId="4" r:id="rId4"/>
    <sheet name="计日工汇总表" sheetId="5" r:id="rId5"/>
    <sheet name="暂估价汇总表" sheetId="6" r:id="rId6"/>
    <sheet name="100章" sheetId="7" r:id="rId7"/>
    <sheet name="200章" sheetId="8" r:id="rId8"/>
    <sheet name="300章 " sheetId="9" r:id="rId9"/>
    <sheet name="500章 " sheetId="10" r:id="rId10"/>
    <sheet name="计日工" sheetId="11" r:id="rId11"/>
    <sheet name="专业工程暂估价" sheetId="12" r:id="rId12"/>
    <sheet name="安全生产费用明细表" sheetId="13" r:id="rId13"/>
  </sheets>
  <definedNames>
    <definedName name="_xlnm.Print_Area" localSheetId="8">'300章 '!$A$1:$F$89</definedName>
    <definedName name="_xlnm.Print_Area" localSheetId="2">'对比表'!$A$1:$D$5</definedName>
    <definedName name="_xlnm.Print_Area" localSheetId="1">'对比表 '!$A$1:$D$7</definedName>
    <definedName name="_xlnm.Print_Area" localSheetId="3">'计价汇总表'!$A$1:$D$19</definedName>
    <definedName name="_xlnm.Print_Area" localSheetId="0">'价1'!$A$1:$F$19</definedName>
    <definedName name="_xlnm.Print_Area" localSheetId="11">'专业工程暂估价'!$A$1:$D$9</definedName>
    <definedName name="_xlnm.Print_Titles" localSheetId="8">'300章 '!$1:$5</definedName>
    <definedName name="_xlnm.Print_Titles" localSheetId="3">'计价汇总表'!$A:$C,'计价汇总表'!#REF!</definedName>
    <definedName name="_xlnm.Print_Titles" localSheetId="11">'专业工程暂估价'!$A:$B,'专业工程暂估价'!#REF!</definedName>
  </definedNames>
  <calcPr fullCalcOnLoad="1"/>
</workbook>
</file>

<file path=xl/sharedStrings.xml><?xml version="1.0" encoding="utf-8"?>
<sst xmlns="http://schemas.openxmlformats.org/spreadsheetml/2006/main" count="647" uniqueCount="423">
  <si>
    <t xml:space="preserve"> </t>
  </si>
  <si>
    <t>子目号</t>
  </si>
  <si>
    <t>单位</t>
  </si>
  <si>
    <t>数量</t>
  </si>
  <si>
    <t>综合单价</t>
  </si>
  <si>
    <t>合价</t>
  </si>
  <si>
    <t>101</t>
  </si>
  <si>
    <t>通则</t>
  </si>
  <si>
    <t>101-1</t>
  </si>
  <si>
    <t>保险费</t>
  </si>
  <si>
    <t>101-1-1</t>
  </si>
  <si>
    <t>按合同条款规定，提供建筑工程一切险(0.4%)</t>
  </si>
  <si>
    <t>总额</t>
  </si>
  <si>
    <t>101-1-2</t>
  </si>
  <si>
    <t>按合同条款规定，提供第三者责任险(0.05%)</t>
  </si>
  <si>
    <t>102</t>
  </si>
  <si>
    <t>工程管理</t>
  </si>
  <si>
    <t>102-1</t>
  </si>
  <si>
    <t>竣工文件</t>
  </si>
  <si>
    <t>102-2</t>
  </si>
  <si>
    <t>施工环保费</t>
  </si>
  <si>
    <t>102-3</t>
  </si>
  <si>
    <t>安全生产费</t>
  </si>
  <si>
    <t>102-4</t>
  </si>
  <si>
    <t>信息化建设（暂估价）</t>
  </si>
  <si>
    <t>102-5</t>
  </si>
  <si>
    <t>保通费</t>
  </si>
  <si>
    <t>103</t>
  </si>
  <si>
    <t>临时工程与设施</t>
  </si>
  <si>
    <t>103-1</t>
  </si>
  <si>
    <t>103-2</t>
  </si>
  <si>
    <t>临时占地</t>
  </si>
  <si>
    <t>103-3</t>
  </si>
  <si>
    <t>临时供电设施架设、维护与拆除</t>
  </si>
  <si>
    <t>103-4</t>
  </si>
  <si>
    <t>电信设施的提供、维修与拆除</t>
  </si>
  <si>
    <t>103-5</t>
  </si>
  <si>
    <t>临时供水与排污设施</t>
  </si>
  <si>
    <t>104</t>
  </si>
  <si>
    <t>承包人驻地建设</t>
  </si>
  <si>
    <t>104-1</t>
  </si>
  <si>
    <t>104-1-1</t>
  </si>
  <si>
    <t>驻地（办公、生活场地）建设</t>
  </si>
  <si>
    <t>104-1-2</t>
  </si>
  <si>
    <t>工地试验室建设</t>
  </si>
  <si>
    <t>104-1-3</t>
  </si>
  <si>
    <t>拌和站建设</t>
  </si>
  <si>
    <t>104-1-4</t>
  </si>
  <si>
    <t>钢筋加工场建设</t>
  </si>
  <si>
    <t>104-1-5</t>
  </si>
  <si>
    <t>预制场建设</t>
  </si>
  <si>
    <t>104-1-6</t>
  </si>
  <si>
    <t>施工材料存放场地建设</t>
  </si>
  <si>
    <t>kg</t>
  </si>
  <si>
    <t>C25混凝土</t>
  </si>
  <si>
    <t>C30混凝土</t>
  </si>
  <si>
    <t>钢筋</t>
  </si>
  <si>
    <t>光圆钢筋（HPB300）</t>
  </si>
  <si>
    <t>带肋钢筋（HRB400）</t>
  </si>
  <si>
    <t>207-4</t>
  </si>
  <si>
    <t>跌水与急流槽</t>
  </si>
  <si>
    <t>m</t>
  </si>
  <si>
    <t>501</t>
  </si>
  <si>
    <t>C15混凝土</t>
  </si>
  <si>
    <t>504</t>
  </si>
  <si>
    <t>洞身衬砌</t>
  </si>
  <si>
    <t>504-4</t>
  </si>
  <si>
    <t>洞内路面</t>
  </si>
  <si>
    <t>合计</t>
  </si>
  <si>
    <t>清单预算价</t>
  </si>
  <si>
    <t>投标控制价上限</t>
  </si>
  <si>
    <t>投标控制价上限与清单预算价比较</t>
  </si>
  <si>
    <t>序号</t>
  </si>
  <si>
    <t>章 次</t>
  </si>
  <si>
    <t>科目名称</t>
  </si>
  <si>
    <t>金额（元）</t>
  </si>
  <si>
    <t>100章</t>
  </si>
  <si>
    <t>总则</t>
  </si>
  <si>
    <t>200章</t>
  </si>
  <si>
    <t>路基</t>
  </si>
  <si>
    <t>300章</t>
  </si>
  <si>
    <t>路面</t>
  </si>
  <si>
    <t>400章</t>
  </si>
  <si>
    <t>桥梁、涵洞</t>
  </si>
  <si>
    <t>500章</t>
  </si>
  <si>
    <t>隧道</t>
  </si>
  <si>
    <t>600章</t>
  </si>
  <si>
    <t>安全设施及预埋管线</t>
  </si>
  <si>
    <t>700章</t>
  </si>
  <si>
    <t>绿化及环境保护设施</t>
  </si>
  <si>
    <r>
      <t>第100章至</t>
    </r>
    <r>
      <rPr>
        <sz val="10"/>
        <rFont val="宋体"/>
        <family val="0"/>
      </rPr>
      <t>700章清单合计</t>
    </r>
  </si>
  <si>
    <t>计日工合计</t>
  </si>
  <si>
    <t>暂估价合计</t>
  </si>
  <si>
    <t>劳务</t>
  </si>
  <si>
    <t>普通工人</t>
  </si>
  <si>
    <t>h</t>
  </si>
  <si>
    <t>技术工人</t>
  </si>
  <si>
    <t>劳务合计</t>
  </si>
  <si>
    <t>材料</t>
  </si>
  <si>
    <t>水泥</t>
  </si>
  <si>
    <t>32.5级水泥</t>
  </si>
  <si>
    <t>t</t>
  </si>
  <si>
    <t>42.5级水泥</t>
  </si>
  <si>
    <t>光圆钢筋</t>
  </si>
  <si>
    <t>带肋钢筋</t>
  </si>
  <si>
    <r>
      <t>m</t>
    </r>
    <r>
      <rPr>
        <vertAlign val="superscript"/>
        <sz val="10"/>
        <color indexed="8"/>
        <rFont val="宋体"/>
        <family val="0"/>
      </rPr>
      <t>3</t>
    </r>
  </si>
  <si>
    <t>中(粗)砂</t>
  </si>
  <si>
    <t>碎石</t>
  </si>
  <si>
    <t>片石</t>
  </si>
  <si>
    <t>砂砾</t>
  </si>
  <si>
    <t>材料合计</t>
  </si>
  <si>
    <t>施工机械</t>
  </si>
  <si>
    <t>301</t>
  </si>
  <si>
    <t>台班</t>
  </si>
  <si>
    <t>304</t>
  </si>
  <si>
    <t>306</t>
  </si>
  <si>
    <t>306-1</t>
  </si>
  <si>
    <t>306-2</t>
  </si>
  <si>
    <t>308</t>
  </si>
  <si>
    <t>308-1</t>
  </si>
  <si>
    <t>308-2</t>
  </si>
  <si>
    <t>310</t>
  </si>
  <si>
    <t>310-2</t>
  </si>
  <si>
    <t>312</t>
  </si>
  <si>
    <t>314</t>
  </si>
  <si>
    <t>314-3</t>
  </si>
  <si>
    <t>314-4</t>
  </si>
  <si>
    <t>315</t>
  </si>
  <si>
    <t>315-3</t>
  </si>
  <si>
    <t>施工机械合计</t>
  </si>
  <si>
    <t>建 设 单 位：</t>
  </si>
  <si>
    <t>工 程 名 称：</t>
  </si>
  <si>
    <t>合 同 段</t>
  </si>
  <si>
    <t>小写（元）</t>
  </si>
  <si>
    <t>大写（元）</t>
  </si>
  <si>
    <t>投标控制价
（不含安全生产费、建筑工程一切险及第三者责任险）</t>
  </si>
  <si>
    <t>编制单位：</t>
  </si>
  <si>
    <t>昆明华昆工程造价咨询有限公司</t>
  </si>
  <si>
    <t>编 制 人：</t>
  </si>
  <si>
    <r>
      <rPr>
        <u val="single"/>
        <sz val="14"/>
        <rFont val="黑体"/>
        <family val="3"/>
      </rPr>
      <t xml:space="preserve">                                                        </t>
    </r>
    <r>
      <rPr>
        <sz val="14"/>
        <rFont val="黑体"/>
        <family val="3"/>
      </rPr>
      <t xml:space="preserve">   （签字盖章）</t>
    </r>
  </si>
  <si>
    <t>复 核 人：</t>
  </si>
  <si>
    <t>编制时间：</t>
  </si>
  <si>
    <t>临时道路修建、养护与拆除（包括原道路的养护）</t>
  </si>
  <si>
    <t>水泥稳定土底基层、基层</t>
  </si>
  <si>
    <t>304-5</t>
  </si>
  <si>
    <t>水泥稳定土基层</t>
  </si>
  <si>
    <t>304-5-4</t>
  </si>
  <si>
    <t>水泥稳定碎石</t>
  </si>
  <si>
    <t>厚20cm</t>
  </si>
  <si>
    <t>304-5-4-23</t>
  </si>
  <si>
    <t>厚32cm</t>
  </si>
  <si>
    <t>304-5-4-31</t>
  </si>
  <si>
    <t>厚40cm</t>
  </si>
  <si>
    <t>级配碎（砾）石底基层</t>
  </si>
  <si>
    <t>306-1-11</t>
  </si>
  <si>
    <t>搭板、埋板下级配碎（砾）石底基层</t>
  </si>
  <si>
    <t>透层和黏层</t>
  </si>
  <si>
    <t>透层</t>
  </si>
  <si>
    <t>黏层</t>
  </si>
  <si>
    <t>308-2-2</t>
  </si>
  <si>
    <t>309</t>
  </si>
  <si>
    <t>热拌沥青混合料面层</t>
  </si>
  <si>
    <t>309-1</t>
  </si>
  <si>
    <t>密级配沥青混凝土混合料（AC）</t>
  </si>
  <si>
    <t>309-1-2</t>
  </si>
  <si>
    <t>密级配沥青混凝土混合料（AC-20）</t>
  </si>
  <si>
    <t>309-1-2-3</t>
  </si>
  <si>
    <t>厚6cm</t>
  </si>
  <si>
    <t>309-1-4</t>
  </si>
  <si>
    <t>密级配沥青混凝土混合料（AC-13）</t>
  </si>
  <si>
    <t>309-1-4-4</t>
  </si>
  <si>
    <t>厚4cm</t>
  </si>
  <si>
    <t>沥青表面处治与封层</t>
  </si>
  <si>
    <t>封层</t>
  </si>
  <si>
    <t>厚7cm</t>
  </si>
  <si>
    <t>312-4</t>
  </si>
  <si>
    <t>312-4-2</t>
  </si>
  <si>
    <t>313</t>
  </si>
  <si>
    <t>培土路肩、中央分隔带回填土、土路肩加固及路缘石</t>
  </si>
  <si>
    <t>313-3</t>
  </si>
  <si>
    <t>现浇混凝土加固土路肩</t>
  </si>
  <si>
    <t>313-5</t>
  </si>
  <si>
    <t>浆砌片（块）石加固土路肩</t>
  </si>
  <si>
    <t>313-6</t>
  </si>
  <si>
    <t>混凝土预制块路缘石</t>
  </si>
  <si>
    <t>313-6-3</t>
  </si>
  <si>
    <t>313-8</t>
  </si>
  <si>
    <t>现浇混凝土路缘石</t>
  </si>
  <si>
    <t>313-8-6</t>
  </si>
  <si>
    <t>路面及中央分隔带排水</t>
  </si>
  <si>
    <t>314-1</t>
  </si>
  <si>
    <t>中央分隔带渗沟</t>
  </si>
  <si>
    <t>横向排水管</t>
  </si>
  <si>
    <t>314-3-1</t>
  </si>
  <si>
    <t>混凝土横向排水管（I级管）</t>
  </si>
  <si>
    <t>314-3-3</t>
  </si>
  <si>
    <t>中央分隔带集水井（检查井）</t>
  </si>
  <si>
    <t>314-4-1</t>
  </si>
  <si>
    <t>现浇混凝土集水井（检查井）</t>
  </si>
  <si>
    <t>314-4-1-3</t>
  </si>
  <si>
    <t>314-4-5</t>
  </si>
  <si>
    <t>预制安装混凝土井盖板</t>
  </si>
  <si>
    <t>314-4-5-2</t>
  </si>
  <si>
    <t>314-4-6</t>
  </si>
  <si>
    <t>314-4-6-1</t>
  </si>
  <si>
    <t>314-4-6-2</t>
  </si>
  <si>
    <t>其他路面</t>
  </si>
  <si>
    <t>贫混凝土基层</t>
  </si>
  <si>
    <t>315-3-5</t>
  </si>
  <si>
    <t>C25贫混凝土</t>
  </si>
  <si>
    <t>504-4-6</t>
  </si>
  <si>
    <t xml:space="preserve"> 装载机</t>
  </si>
  <si>
    <t xml:space="preserve"> 3.0m3以内轮胎式装载机</t>
  </si>
  <si>
    <t xml:space="preserve"> 自卸汽车</t>
  </si>
  <si>
    <t xml:space="preserve"> 15t以内自卸汽车</t>
  </si>
  <si>
    <t xml:space="preserve"> 20t以内自卸汽车</t>
  </si>
  <si>
    <t xml:space="preserve"> 洒水汽车</t>
  </si>
  <si>
    <t xml:space="preserve"> 4000L以内洒水车</t>
  </si>
  <si>
    <t xml:space="preserve"> 6000L以内洒水车</t>
  </si>
  <si>
    <t>201-1</t>
  </si>
  <si>
    <t>201-2</t>
  </si>
  <si>
    <t>202-1</t>
  </si>
  <si>
    <t>202-2</t>
  </si>
  <si>
    <t>303-3</t>
  </si>
  <si>
    <t>305-6</t>
  </si>
  <si>
    <t>305-7</t>
  </si>
  <si>
    <t>308-1</t>
  </si>
  <si>
    <t>308-2</t>
  </si>
  <si>
    <t>LM-1</t>
  </si>
  <si>
    <t>LM-2</t>
  </si>
  <si>
    <t>LM-1</t>
  </si>
  <si>
    <t>LM-2</t>
  </si>
  <si>
    <t>清单 第100章合计 人民币</t>
  </si>
  <si>
    <t>清单 第200章合计 人民币</t>
  </si>
  <si>
    <t>监 督 人：</t>
  </si>
  <si>
    <t>级配碎（砾）石底基层、基层</t>
  </si>
  <si>
    <t>水泥混凝土路面板</t>
  </si>
  <si>
    <t>清单 第300章合计 人民币</t>
  </si>
  <si>
    <t>清单 第500章合计 人民币</t>
  </si>
  <si>
    <t>指挥部提供，批复概算为</t>
  </si>
  <si>
    <t>投标控制价上限与批复概算比较</t>
  </si>
  <si>
    <t>投标控制价上限与清单预算价比较</t>
  </si>
  <si>
    <t>路面工程施工投标控制价上限</t>
  </si>
  <si>
    <t>昭通市大山包一级公路建设指挥部</t>
  </si>
  <si>
    <t>G356线昭阳区烟堆山至鲁甸县新街段公路改造</t>
  </si>
  <si>
    <r>
      <t xml:space="preserve"> </t>
    </r>
    <r>
      <rPr>
        <u val="single"/>
        <sz val="14"/>
        <rFont val="黑体"/>
        <family val="3"/>
      </rPr>
      <t>二〇一六年三月</t>
    </r>
    <r>
      <rPr>
        <u val="single"/>
        <sz val="14"/>
        <color indexed="10"/>
        <rFont val="黑体"/>
        <family val="3"/>
      </rPr>
      <t>十八</t>
    </r>
    <r>
      <rPr>
        <u val="single"/>
        <sz val="14"/>
        <rFont val="黑体"/>
        <family val="3"/>
      </rPr>
      <t>日</t>
    </r>
    <r>
      <rPr>
        <sz val="14"/>
        <rFont val="黑体"/>
        <family val="3"/>
      </rPr>
      <t xml:space="preserve">  </t>
    </r>
  </si>
  <si>
    <t>G356线昭阳区烟堆山至鲁甸县新街段公路改造路面工程概算、清单预算价、投标控制价上限对比表</t>
  </si>
  <si>
    <t>G356线昭阳区烟堆山至鲁甸县新街段公路改造路面工程清单预算价、投标控制价上限对比表</t>
  </si>
  <si>
    <t>207-4-2</t>
  </si>
  <si>
    <t>207-4-2-2</t>
  </si>
  <si>
    <t>C20混凝土</t>
  </si>
  <si>
    <t>309-1-4-5</t>
  </si>
  <si>
    <t>厚5cm</t>
  </si>
  <si>
    <t>309-1-2-4</t>
  </si>
  <si>
    <t>310-2-1</t>
  </si>
  <si>
    <t>310-2-1-4</t>
  </si>
  <si>
    <t>313-5-2</t>
  </si>
  <si>
    <t>M7.5浆砌片（块）石</t>
  </si>
  <si>
    <t>315-3-6</t>
  </si>
  <si>
    <t>C30贫混凝土</t>
  </si>
  <si>
    <t>313-6-1</t>
  </si>
  <si>
    <t>313-8-4</t>
  </si>
  <si>
    <t>315-3-3</t>
  </si>
  <si>
    <t>C15贫混凝土</t>
  </si>
  <si>
    <t>315-8-2</t>
  </si>
  <si>
    <t>315-8-2-1</t>
  </si>
  <si>
    <t>313-1</t>
  </si>
  <si>
    <t>313-1-1</t>
  </si>
  <si>
    <t>312-2</t>
  </si>
  <si>
    <t>312-2-3</t>
  </si>
  <si>
    <t>312-4-1</t>
  </si>
  <si>
    <t>313-3-2</t>
  </si>
  <si>
    <t>314-1-1</t>
  </si>
  <si>
    <t>314-1-1-2</t>
  </si>
  <si>
    <t>314-4-1-4</t>
  </si>
  <si>
    <t>314-4-2-2</t>
  </si>
  <si>
    <t>314-4-2</t>
  </si>
  <si>
    <t>304-5-4-22</t>
  </si>
  <si>
    <t>厚31cm</t>
  </si>
  <si>
    <t>混凝土面板表面处理</t>
  </si>
  <si>
    <t>314-3-3-5</t>
  </si>
  <si>
    <t>暂列金额（不含计日工总额）=8*10%</t>
  </si>
  <si>
    <t>308-1-2</t>
  </si>
  <si>
    <t>现浇混凝土跌水与急流槽</t>
  </si>
  <si>
    <t>C20混凝土</t>
  </si>
  <si>
    <t>乳化沥青稀浆封层</t>
  </si>
  <si>
    <t>厚0.6cm</t>
  </si>
  <si>
    <t>纤维水泥混凝土面板</t>
  </si>
  <si>
    <t>C35混凝土</t>
  </si>
  <si>
    <t>光圆钢筋（HPB300）</t>
  </si>
  <si>
    <t>培土路肩</t>
  </si>
  <si>
    <t>PVC-U管式渗沟</t>
  </si>
  <si>
    <t>DN100mm</t>
  </si>
  <si>
    <t>聚氯乙烯管（PVC-U）</t>
  </si>
  <si>
    <t>DN110mm</t>
  </si>
  <si>
    <t>预制安装混凝土集水井（检查井）</t>
  </si>
  <si>
    <t>C25混凝土</t>
  </si>
  <si>
    <t>砖块路面</t>
  </si>
  <si>
    <t>厚6cm以内，含6cm（人行道砖）</t>
  </si>
  <si>
    <t>乳化沥青</t>
  </si>
  <si>
    <t>304-5-4-11</t>
  </si>
  <si>
    <t>厚20cm</t>
  </si>
  <si>
    <t>309-1-4-3</t>
  </si>
  <si>
    <t>厚3.5cm</t>
  </si>
  <si>
    <t>309-1-2-2</t>
  </si>
  <si>
    <t>312-1</t>
  </si>
  <si>
    <t>普通水泥混凝土面板</t>
  </si>
  <si>
    <t>312-1-6</t>
  </si>
  <si>
    <t>混凝土（弯拉强度5.0Mpa）</t>
  </si>
  <si>
    <t>304-5-4-9</t>
  </si>
  <si>
    <t>厚18cm</t>
  </si>
  <si>
    <t>名  称</t>
  </si>
  <si>
    <r>
      <t>金额</t>
    </r>
    <r>
      <rPr>
        <b/>
        <sz val="10.5"/>
        <color indexed="8"/>
        <rFont val="宋体"/>
        <family val="0"/>
      </rPr>
      <t>(元)</t>
    </r>
  </si>
  <si>
    <t>备  注</t>
  </si>
  <si>
    <t>材料暂估价</t>
  </si>
  <si>
    <t>工程设备暂估价</t>
  </si>
  <si>
    <t>专业工程暂估价</t>
  </si>
  <si>
    <t>暂估价合计
(结转工程量清单计价汇总表)</t>
  </si>
  <si>
    <t xml:space="preserve">          编制：                 复核：                 编制日期：</t>
  </si>
  <si>
    <t>暂估价汇总表</t>
  </si>
  <si>
    <t>工程量清单计价汇总表</t>
  </si>
  <si>
    <t>计日工汇总表</t>
  </si>
  <si>
    <r>
      <t>金额</t>
    </r>
    <r>
      <rPr>
        <b/>
        <sz val="10.5"/>
        <color indexed="8"/>
        <rFont val="宋体"/>
        <family val="0"/>
      </rPr>
      <t>(元)</t>
    </r>
  </si>
  <si>
    <t>劳  务</t>
  </si>
  <si>
    <t>材  料</t>
  </si>
  <si>
    <t>施工机械</t>
  </si>
  <si>
    <t>计日工合计
(结转工程量清单计价汇总表)</t>
  </si>
  <si>
    <t>子目名称</t>
  </si>
  <si>
    <t>分部分项工程量清单计价表</t>
  </si>
  <si>
    <r>
      <t>清单  第</t>
    </r>
    <r>
      <rPr>
        <b/>
        <u val="single"/>
        <sz val="10.5"/>
        <rFont val="宋体"/>
        <family val="0"/>
      </rPr>
      <t>100</t>
    </r>
    <r>
      <rPr>
        <b/>
        <sz val="10.5"/>
        <rFont val="宋体"/>
        <family val="0"/>
      </rPr>
      <t>章</t>
    </r>
  </si>
  <si>
    <t>计日工劳务清单计价表</t>
  </si>
  <si>
    <t>专业工程暂估价清单计价表</t>
  </si>
  <si>
    <t>子目号</t>
  </si>
  <si>
    <t>子目名称</t>
  </si>
  <si>
    <t>单位</t>
  </si>
  <si>
    <t>金额</t>
  </si>
  <si>
    <r>
      <t>清单  第</t>
    </r>
    <r>
      <rPr>
        <b/>
        <u val="single"/>
        <sz val="10.5"/>
        <rFont val="宋体"/>
        <family val="0"/>
      </rPr>
      <t>500</t>
    </r>
    <r>
      <rPr>
        <b/>
        <sz val="10.5"/>
        <rFont val="宋体"/>
        <family val="0"/>
      </rPr>
      <t>章 隧道</t>
    </r>
  </si>
  <si>
    <r>
      <t>清单  第</t>
    </r>
    <r>
      <rPr>
        <b/>
        <u val="single"/>
        <sz val="10.5"/>
        <rFont val="宋体"/>
        <family val="0"/>
      </rPr>
      <t>200</t>
    </r>
    <r>
      <rPr>
        <b/>
        <sz val="10.5"/>
        <rFont val="宋体"/>
        <family val="0"/>
      </rPr>
      <t>章路基</t>
    </r>
  </si>
  <si>
    <t>314-3-1-1</t>
  </si>
  <si>
    <t>内径300mm</t>
  </si>
  <si>
    <t xml:space="preserve"> </t>
  </si>
  <si>
    <r>
      <t xml:space="preserve">  项目名称：</t>
    </r>
    <r>
      <rPr>
        <u val="single"/>
        <sz val="10.5"/>
        <color indexed="8"/>
        <rFont val="宋体"/>
        <family val="0"/>
      </rPr>
      <t>G356线昭阳区烟堆山至鲁甸县新街段公路改造工程</t>
    </r>
    <r>
      <rPr>
        <sz val="10.5"/>
        <color indexed="8"/>
        <rFont val="宋体"/>
        <family val="0"/>
      </rPr>
      <t xml:space="preserve">                    </t>
    </r>
  </si>
  <si>
    <r>
      <t xml:space="preserve">  项目名称：</t>
    </r>
    <r>
      <rPr>
        <u val="single"/>
        <sz val="10.5"/>
        <color indexed="8"/>
        <rFont val="宋体"/>
        <family val="0"/>
      </rPr>
      <t xml:space="preserve">G356线昭阳区烟堆山至鲁甸县新街段公路改造工程   </t>
    </r>
    <r>
      <rPr>
        <sz val="10.5"/>
        <color indexed="8"/>
        <rFont val="宋体"/>
        <family val="0"/>
      </rPr>
      <t xml:space="preserve">                           </t>
    </r>
  </si>
  <si>
    <r>
      <t xml:space="preserve">  项目名称：</t>
    </r>
    <r>
      <rPr>
        <u val="single"/>
        <sz val="10.5"/>
        <color indexed="8"/>
        <rFont val="宋体"/>
        <family val="0"/>
      </rPr>
      <t xml:space="preserve">G356线昭阳区烟堆山至鲁甸县新街段公路改造工程  </t>
    </r>
    <r>
      <rPr>
        <sz val="10.5"/>
        <color indexed="8"/>
        <rFont val="宋体"/>
        <family val="0"/>
      </rPr>
      <t xml:space="preserve">                           </t>
    </r>
  </si>
  <si>
    <r>
      <t xml:space="preserve">  项目名称：</t>
    </r>
    <r>
      <rPr>
        <u val="single"/>
        <sz val="10.5"/>
        <color indexed="8"/>
        <rFont val="宋体"/>
        <family val="0"/>
      </rPr>
      <t>G356线昭阳区烟堆山至鲁甸县新街段公路改造工程</t>
    </r>
    <r>
      <rPr>
        <sz val="10.5"/>
        <color indexed="8"/>
        <rFont val="宋体"/>
        <family val="0"/>
      </rPr>
      <t xml:space="preserve">                       </t>
    </r>
  </si>
  <si>
    <r>
      <t xml:space="preserve">  项目名称：</t>
    </r>
    <r>
      <rPr>
        <u val="single"/>
        <sz val="10.5"/>
        <color indexed="8"/>
        <rFont val="宋体"/>
        <family val="0"/>
      </rPr>
      <t>G356线昭阳区烟堆山至鲁甸县新街段公路改造工程</t>
    </r>
    <r>
      <rPr>
        <sz val="10.5"/>
        <color indexed="8"/>
        <rFont val="宋体"/>
        <family val="0"/>
      </rPr>
      <t xml:space="preserve">                       </t>
    </r>
  </si>
  <si>
    <r>
      <t xml:space="preserve">  项目名称：</t>
    </r>
    <r>
      <rPr>
        <u val="single"/>
        <sz val="10.5"/>
        <color indexed="8"/>
        <rFont val="宋体"/>
        <family val="0"/>
      </rPr>
      <t>G356线昭阳区烟堆山至鲁甸县新街段公路改造工程</t>
    </r>
    <r>
      <rPr>
        <sz val="10.5"/>
        <color indexed="8"/>
        <rFont val="宋体"/>
        <family val="0"/>
      </rPr>
      <t xml:space="preserve">                             </t>
    </r>
  </si>
  <si>
    <r>
      <t xml:space="preserve">  项目名称：</t>
    </r>
    <r>
      <rPr>
        <u val="single"/>
        <sz val="10.5"/>
        <color indexed="8"/>
        <rFont val="宋体"/>
        <family val="0"/>
      </rPr>
      <t>G356线昭阳区烟堆山至鲁甸县新街段公路改造工程</t>
    </r>
    <r>
      <rPr>
        <sz val="10.5"/>
        <color indexed="8"/>
        <rFont val="宋体"/>
        <family val="0"/>
      </rPr>
      <t xml:space="preserve">                              </t>
    </r>
  </si>
  <si>
    <t>投标报价=（8+9+11）</t>
  </si>
  <si>
    <t>安全生产费用报价清单表</t>
  </si>
  <si>
    <r>
      <t>第1页 共</t>
    </r>
    <r>
      <rPr>
        <sz val="10.5"/>
        <rFont val="宋体"/>
        <family val="0"/>
      </rPr>
      <t>2</t>
    </r>
    <r>
      <rPr>
        <sz val="10.5"/>
        <rFont val="宋体"/>
        <family val="0"/>
      </rPr>
      <t xml:space="preserve">页    </t>
    </r>
  </si>
  <si>
    <t>序号</t>
  </si>
  <si>
    <t>费用大类</t>
  </si>
  <si>
    <t>使用细目</t>
  </si>
  <si>
    <t>费用（元）</t>
  </si>
  <si>
    <t>设置、完善、改造和维护安全防护设施设备支出</t>
  </si>
  <si>
    <t>①施工现场安全防护费。安全防护设施包括：临边、临口、临水等危险部位防坠、防滑、防溺水等设施；防止物体、人员坠落而设的安全网、棚；其他与工程有关的交叉作业防护、防水、防爆、防尘、防毒、防雷、防风、防汛、防台、防地质灾害、有害气体监测、通风、临时安全防护等。</t>
  </si>
  <si>
    <t>②警示：照明等灯具费。警示、照明等灯具包括：施工车辆、船帕、机械、构造物的警示灯、危险报警闪光灯、施工区域内夜间警示灯、照明灯等灯具。</t>
  </si>
  <si>
    <t>③警示标志、标牌费。警示标志、标牌包括：各类警告、提醒、指示等。</t>
  </si>
  <si>
    <t>④安全用电护护费。安全用电防护设施包括：各种用电专用开关、室外使用的开关、防水电箱、高压安全用具、漏电保护等设施。</t>
  </si>
  <si>
    <t>⑤施工现场围护费。施工现场围护设施包括：改扩建工程施工围档：施工现场高压电塔、杆围护；施工现场光缆围护等。对施工围挡有特殊要求路段的围挡费用不在此列。</t>
  </si>
  <si>
    <t>⑥其他安全防护设备与设施费。应计入安全生产费用的其他安全防护设备与设施的完善、改造和维护等费用。</t>
  </si>
  <si>
    <t>配备、维护、保养应急救援器材、设备支出和应急演练支出</t>
  </si>
  <si>
    <t>①应急救援器材与设备的配备（或租赁）、维护、保养费。这些器材及设备包括：灭火器、消防斧等小型消防器材；急救箱、急救药品、救生衣、救生圈、应急灯具、救援梯、救援绳等小型救生器材与设备。特殊季节或特殊环境下拖轮调遣拖运、警戒船只的租赁费用。救生船、消防车、救护车等大型专业救援设备所发生的相关费用不在此列。</t>
  </si>
  <si>
    <t>②应急演练费。由建设单位或施工单位依据应急预案、模拟应对突发事件组织的应急救援活动中，应由施工单位分担或由施工单位自行负责的部分或全部费用。</t>
  </si>
  <si>
    <t>重大风险源和安全事故隐患评估、监控和整改支出</t>
  </si>
  <si>
    <t>①重大风险源和事故隐患估费。由建设单位、相关行政主管部门组织的，或者施工单位委托专业安全评估单位对项目重大风险源、重大事故隐患进行评估所发生的相关费用。</t>
  </si>
  <si>
    <t xml:space="preserve"> ②重大风险源监控费。对项目重大风险源进行日常监控所发生的相关费用。施工监控不在此列。</t>
  </si>
  <si>
    <t>③重大事故隐患整改费。根据建设单位、相关行政主管部门或者专业安全评估单位出具的评估报告，对重大事故隐患进行整改所发生的相关费用。</t>
  </si>
  <si>
    <t>安全生产检查、评价、咨询和标准化建设支出</t>
  </si>
  <si>
    <t>①日常安全检查费。施工单位专职安全员日常安全巡视所发生的车辆与相关器材使用费，车辆与器材的购置费用不在此列。</t>
  </si>
  <si>
    <t>②专项安全检查费。施工单位聘请专业安全机构或专家对项目安全生产过程中的特殊部位、特殊工艺、特别设备的施工安全检查所支付的相关费用。</t>
  </si>
  <si>
    <t>③安全生产评价费。施工单位聘请专业安全机构或专家对项目专项施工方案、风险评估进行讨论、论证、评估、评价所支付的相关费用、不包括新建、改建、扩建项目安全评价。</t>
  </si>
  <si>
    <r>
      <t>第</t>
    </r>
    <r>
      <rPr>
        <sz val="10.5"/>
        <rFont val="宋体"/>
        <family val="0"/>
      </rPr>
      <t>2</t>
    </r>
    <r>
      <rPr>
        <sz val="10.5"/>
        <rFont val="宋体"/>
        <family val="0"/>
      </rPr>
      <t>页 共2</t>
    </r>
    <r>
      <rPr>
        <sz val="10.5"/>
        <rFont val="宋体"/>
        <family val="0"/>
      </rPr>
      <t xml:space="preserve">页    </t>
    </r>
  </si>
  <si>
    <t>④安全生产咨询、风险评估费。施工单位就安全生产工作中存在的问题向相关专业安全机构、咨询单位或专家进行咨询所支付的相关费用，按规定开展施工安全风险评估管理费用。</t>
  </si>
  <si>
    <t>⑤安全生产标准化建设费。施工单位根据有关规定或者合同约定开展安全生产方面的标准化建设费用。</t>
  </si>
  <si>
    <t>配备和更新现场作业人员安全防护用品支出</t>
  </si>
  <si>
    <t>①安全防护物品配备费。施工单位根据有关规定在日常施工中必须配备的安全帽、安全绳（带）、手套、雨鞋、工作服、口罩、防毒面具、防护药膏等安全防护物品的购置费用。</t>
  </si>
  <si>
    <t>②安全防护物品更新费。施工单位对安全防护物品的正常损耗进行必要补充所产生的费用。</t>
  </si>
  <si>
    <t>安全生产宣传、教育、培训支出</t>
  </si>
  <si>
    <t>①安全生产宣传费。包括制作安全宣传标语、条幅、图片、视频等宣传资料所发生的费用。</t>
  </si>
  <si>
    <r>
      <t>②</t>
    </r>
    <r>
      <rPr>
        <sz val="10"/>
        <color indexed="8"/>
        <rFont val="Times New Roman"/>
        <family val="1"/>
      </rPr>
      <t> </t>
    </r>
    <r>
      <rPr>
        <sz val="10"/>
        <color indexed="8"/>
        <rFont val="宋体"/>
        <family val="0"/>
      </rPr>
      <t>举办安全生产为主题的知识竞赛、技能比赛等活动</t>
    </r>
  </si>
  <si>
    <t>安全生产适用的新技术、新标准、新工艺、新装备的推广应用支出</t>
  </si>
  <si>
    <t xml:space="preserve"> 增设隧道门禁系统，隧道内风险控制监控系统，桥梁作业面远程监控系统等所发生的相关费用。</t>
  </si>
  <si>
    <t>安全设施及特种设备检测检验支出</t>
  </si>
  <si>
    <t>①安全设施检测检验费。施工单位对拟投入本项目的安全设施送交或邀请具有相关资质的检测检验机构进行检测检验，并出具相关报告所发生的费用。</t>
  </si>
  <si>
    <t>②特种设备检测检验。施工单位根据有关规定对拟投入本项目的特种设备邀请具有相关资质的检测检验机构进行检测检验，并出具相关报告所发生的费用。</t>
  </si>
  <si>
    <t>其他安全生产费用支出</t>
  </si>
  <si>
    <t>①办公用品费。专职安全员办公用计算机、照相器材等办公必须的设施配备费用。</t>
  </si>
  <si>
    <t>②雇工费。保障施工安全，对施工现场进出口部位进行交通管制而雇用交通协管人员进行看护所支出的人工费用。</t>
  </si>
  <si>
    <t>③其他费用。招投标时不可预见的。在施工过程中经建设单位与监理单位认可，可在安全生产费中列支的其他与安全生产直接相关的费用。</t>
  </si>
  <si>
    <t>安全生产费用总额</t>
  </si>
  <si>
    <t>投标控制价上限</t>
  </si>
  <si>
    <t>不含安全生产费、建筑工程一切险及第三者责任险的保险费</t>
  </si>
  <si>
    <t>比例</t>
  </si>
  <si>
    <t xml:space="preserve"> </t>
  </si>
  <si>
    <t>301-1</t>
  </si>
  <si>
    <t>路面施工监控(暂估价)</t>
  </si>
  <si>
    <t>301-2</t>
  </si>
  <si>
    <t>数字化路面（暂估价）</t>
  </si>
  <si>
    <t>数字化路面（暂估价）</t>
  </si>
  <si>
    <t>总额</t>
  </si>
  <si>
    <r>
      <t>清单  第</t>
    </r>
    <r>
      <rPr>
        <b/>
        <u val="single"/>
        <sz val="10.5"/>
        <rFont val="宋体"/>
        <family val="0"/>
      </rPr>
      <t>300</t>
    </r>
    <r>
      <rPr>
        <b/>
        <sz val="10.5"/>
        <rFont val="宋体"/>
        <family val="0"/>
      </rPr>
      <t>章路面</t>
    </r>
  </si>
  <si>
    <r>
      <t xml:space="preserve">  标段：</t>
    </r>
    <r>
      <rPr>
        <u val="single"/>
        <sz val="10.5"/>
        <color indexed="8"/>
        <rFont val="宋体"/>
        <family val="0"/>
      </rPr>
      <t>LM2</t>
    </r>
    <r>
      <rPr>
        <sz val="10.5"/>
        <color indexed="8"/>
        <rFont val="宋体"/>
        <family val="0"/>
      </rPr>
      <t xml:space="preserve">                                                  第1页 共1页    </t>
    </r>
  </si>
  <si>
    <r>
      <t xml:space="preserve">  标段：</t>
    </r>
    <r>
      <rPr>
        <u val="single"/>
        <sz val="10.5"/>
        <color indexed="8"/>
        <rFont val="宋体"/>
        <family val="0"/>
      </rPr>
      <t>LM2</t>
    </r>
    <r>
      <rPr>
        <sz val="10.5"/>
        <color indexed="8"/>
        <rFont val="宋体"/>
        <family val="0"/>
      </rPr>
      <t xml:space="preserve">                                                           第1页 共1页    </t>
    </r>
  </si>
  <si>
    <r>
      <t xml:space="preserve">  标段：</t>
    </r>
    <r>
      <rPr>
        <u val="single"/>
        <sz val="10.5"/>
        <color indexed="8"/>
        <rFont val="宋体"/>
        <family val="0"/>
      </rPr>
      <t>LM2</t>
    </r>
    <r>
      <rPr>
        <sz val="10.5"/>
        <color indexed="8"/>
        <rFont val="宋体"/>
        <family val="0"/>
      </rPr>
      <t xml:space="preserve">                                                                 第1页 共1页    </t>
    </r>
  </si>
  <si>
    <r>
      <t xml:space="preserve">  标段：</t>
    </r>
    <r>
      <rPr>
        <u val="single"/>
        <sz val="10.5"/>
        <rFont val="宋体"/>
        <family val="0"/>
      </rPr>
      <t>LM2</t>
    </r>
    <r>
      <rPr>
        <sz val="10.5"/>
        <rFont val="宋体"/>
        <family val="0"/>
      </rPr>
      <t xml:space="preserve">                                                           </t>
    </r>
  </si>
  <si>
    <r>
      <t xml:space="preserve">  标段：</t>
    </r>
    <r>
      <rPr>
        <u val="single"/>
        <sz val="10.5"/>
        <rFont val="宋体"/>
        <family val="0"/>
      </rPr>
      <t xml:space="preserve">LM2 </t>
    </r>
    <r>
      <rPr>
        <sz val="10.5"/>
        <rFont val="宋体"/>
        <family val="0"/>
      </rPr>
      <t xml:space="preserve">                                                           </t>
    </r>
  </si>
  <si>
    <r>
      <t xml:space="preserve">  标段：</t>
    </r>
    <r>
      <rPr>
        <u val="single"/>
        <sz val="10.5"/>
        <rFont val="宋体"/>
        <family val="0"/>
      </rPr>
      <t xml:space="preserve">LM2 </t>
    </r>
    <r>
      <rPr>
        <sz val="10.5"/>
        <rFont val="宋体"/>
        <family val="0"/>
      </rPr>
      <t xml:space="preserve">                                                           </t>
    </r>
  </si>
  <si>
    <r>
      <t xml:space="preserve">  标段：</t>
    </r>
    <r>
      <rPr>
        <u val="single"/>
        <sz val="10.5"/>
        <rFont val="宋体"/>
        <family val="0"/>
      </rPr>
      <t>LM2</t>
    </r>
    <r>
      <rPr>
        <sz val="10.5"/>
        <rFont val="宋体"/>
        <family val="0"/>
      </rPr>
      <t xml:space="preserve">                                                           </t>
    </r>
  </si>
  <si>
    <r>
      <t xml:space="preserve">  标段：</t>
    </r>
    <r>
      <rPr>
        <u val="single"/>
        <sz val="10.5"/>
        <color indexed="8"/>
        <rFont val="宋体"/>
        <family val="0"/>
      </rPr>
      <t>LM2</t>
    </r>
    <r>
      <rPr>
        <sz val="10.5"/>
        <color indexed="8"/>
        <rFont val="宋体"/>
        <family val="0"/>
      </rPr>
      <t xml:space="preserve">                                                                第1页 共1页    </t>
    </r>
  </si>
  <si>
    <r>
      <t xml:space="preserve">  标段：</t>
    </r>
    <r>
      <rPr>
        <u val="single"/>
        <sz val="10.5"/>
        <color indexed="8"/>
        <rFont val="宋体"/>
        <family val="0"/>
      </rPr>
      <t>LM2</t>
    </r>
    <r>
      <rPr>
        <u val="single"/>
        <sz val="10.5"/>
        <color indexed="8"/>
        <rFont val="宋体"/>
        <family val="0"/>
      </rPr>
      <t xml:space="preserve"> </t>
    </r>
    <r>
      <rPr>
        <sz val="10.5"/>
        <color indexed="8"/>
        <rFont val="宋体"/>
        <family val="0"/>
      </rPr>
      <t xml:space="preserve">                                                         第1页 共1页    </t>
    </r>
  </si>
  <si>
    <r>
      <t>项目名称：G356线昭阳区烟堆山至鲁甸县新街段公路改造工程                    标段：</t>
    </r>
    <r>
      <rPr>
        <u val="single"/>
        <sz val="10.5"/>
        <rFont val="宋体"/>
        <family val="0"/>
      </rPr>
      <t xml:space="preserve">LM2 </t>
    </r>
  </si>
  <si>
    <r>
      <t>m</t>
    </r>
    <r>
      <rPr>
        <vertAlign val="superscript"/>
        <sz val="10"/>
        <color indexed="8"/>
        <rFont val="宋体"/>
        <family val="0"/>
      </rPr>
      <t>3</t>
    </r>
  </si>
  <si>
    <r>
      <t>m</t>
    </r>
    <r>
      <rPr>
        <vertAlign val="superscript"/>
        <sz val="10"/>
        <rFont val="宋体"/>
        <family val="0"/>
      </rPr>
      <t>2</t>
    </r>
  </si>
  <si>
    <r>
      <t xml:space="preserve">  投   标   人：</t>
    </r>
    <r>
      <rPr>
        <u val="single"/>
        <sz val="10.5"/>
        <color indexed="8"/>
        <rFont val="宋体"/>
        <family val="0"/>
      </rPr>
      <t xml:space="preserve">        (全称及盖章)        </t>
    </r>
    <r>
      <rPr>
        <sz val="10.5"/>
        <color indexed="8"/>
        <rFont val="宋体"/>
        <family val="0"/>
      </rPr>
      <t xml:space="preserve">      编制时间：</t>
    </r>
    <r>
      <rPr>
        <u val="single"/>
        <sz val="10.5"/>
        <color indexed="8"/>
        <rFont val="宋体"/>
        <family val="0"/>
      </rPr>
      <t xml:space="preserve">                   </t>
    </r>
    <r>
      <rPr>
        <sz val="10.5"/>
        <color indexed="8"/>
        <rFont val="宋体"/>
        <family val="0"/>
      </rPr>
      <t></t>
    </r>
  </si>
  <si>
    <r>
      <t xml:space="preserve">  法定代表人或其授权人：</t>
    </r>
    <r>
      <rPr>
        <u val="single"/>
        <sz val="10.5"/>
        <color indexed="8"/>
        <rFont val="宋体"/>
        <family val="0"/>
      </rPr>
      <t xml:space="preserve">     (签字盖章)     </t>
    </r>
    <r>
      <rPr>
        <sz val="10.5"/>
        <color indexed="8"/>
        <rFont val="宋体"/>
        <family val="0"/>
      </rPr>
      <t xml:space="preserve">      造价工程师：</t>
    </r>
    <r>
      <rPr>
        <u val="single"/>
        <sz val="10.5"/>
        <color indexed="8"/>
        <rFont val="宋体"/>
        <family val="0"/>
      </rPr>
      <t>(签字盖执业资格章)</t>
    </r>
  </si>
  <si>
    <t xml:space="preserve">          编制：                 复核：                 编制日期：</t>
  </si>
  <si>
    <t xml:space="preserve">      编制：                 复核：                 编制日期：</t>
  </si>
  <si>
    <r>
      <t>编制：</t>
    </r>
    <r>
      <rPr>
        <sz val="10.5"/>
        <rFont val="宋体"/>
        <family val="0"/>
      </rPr>
      <t xml:space="preserve">              </t>
    </r>
    <r>
      <rPr>
        <sz val="10.5"/>
        <rFont val="宋体"/>
        <family val="0"/>
      </rPr>
      <t xml:space="preserve">      </t>
    </r>
    <r>
      <rPr>
        <sz val="10.5"/>
        <rFont val="宋体"/>
        <family val="0"/>
      </rPr>
      <t xml:space="preserve">  </t>
    </r>
    <r>
      <rPr>
        <sz val="10.5"/>
        <rFont val="宋体"/>
        <family val="0"/>
      </rPr>
      <t>复核：</t>
    </r>
    <r>
      <rPr>
        <sz val="10.5"/>
        <rFont val="宋体"/>
        <family val="0"/>
      </rPr>
      <t xml:space="preserve">      </t>
    </r>
    <r>
      <rPr>
        <sz val="10.5"/>
        <rFont val="宋体"/>
        <family val="0"/>
      </rPr>
      <t xml:space="preserve">   </t>
    </r>
    <r>
      <rPr>
        <sz val="10.5"/>
        <rFont val="宋体"/>
        <family val="0"/>
      </rPr>
      <t xml:space="preserve">           </t>
    </r>
    <r>
      <rPr>
        <sz val="10.5"/>
        <rFont val="宋体"/>
        <family val="0"/>
      </rPr>
      <t>编制日期：</t>
    </r>
  </si>
  <si>
    <t>编制：                      复核：                    编制日期：</t>
  </si>
  <si>
    <t xml:space="preserve">      编制：                 复核：                 编制日期：</t>
  </si>
  <si>
    <t xml:space="preserve">      编制：                 复核：                 编制日期：</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</si>
</sst>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 numFmtId="177" formatCode="#,##0&quot;?&quot;;[Red]\-#,##0&quot;?&quot;"/>
    <numFmt numFmtId="178" formatCode="#,##0.00&quot;?&quot;;\-#,##0.00&quot;?&quot;"/>
    <numFmt numFmtId="179" formatCode="#,##0.00&quot;?&quot;;[Red]\-#,##0.00&quot;?&quot;"/>
    <numFmt numFmtId="180" formatCode="_-* #,##0&quot;?&quot;_-;\-* #,##0&quot;?&quot;_-;_-* &quot;-&quot;&quot;?&quot;_-;_-@_-"/>
    <numFmt numFmtId="181" formatCode="_-* #,##0_餩._-;\-* #,##0_餩._-;_-* &quot;-&quot;_餩._-;_-@_-"/>
    <numFmt numFmtId="182" formatCode="_-* #,##0.00&quot;?&quot;_-;\-* #,##0.00&quot;?&quot;_-;_-* &quot;-&quot;??&quot;?&quot;_-;_-@_-"/>
    <numFmt numFmtId="183" formatCode="_-* #,##0.00_餩._-;\-* #,##0.00_餩._-;_-* &quot;-&quot;??_餩._-;_-@_-"/>
    <numFmt numFmtId="184" formatCode="#,##0_ "/>
    <numFmt numFmtId="185" formatCode="#,##0_);[Red]\(#,##0\)"/>
    <numFmt numFmtId="186" formatCode="0_ "/>
    <numFmt numFmtId="187" formatCode="0.000_ "/>
    <numFmt numFmtId="188" formatCode="0.00_ "/>
    <numFmt numFmtId="189" formatCode="[DBNum2][$-804]General"/>
    <numFmt numFmtId="190" formatCode="0;_퐀"/>
    <numFmt numFmtId="191" formatCode="0;_؀"/>
    <numFmt numFmtId="192" formatCode="0.0;_؀"/>
    <numFmt numFmtId="193" formatCode="0.00;_؀"/>
    <numFmt numFmtId="194" formatCode="0.0_ "/>
    <numFmt numFmtId="195" formatCode="0;_퐎"/>
    <numFmt numFmtId="196" formatCode="0.0;_퐎"/>
    <numFmt numFmtId="197" formatCode="0.00;_퐎"/>
    <numFmt numFmtId="198" formatCode="_ * #,##0.000_ ;_ * \-#,##0.000_ ;_ * &quot;-&quot;???_ ;_ @_ "/>
    <numFmt numFmtId="199" formatCode="_-* #,##0_-;\-* #,##0_-;_-* &quot;-&quot;_-;_-@_-"/>
    <numFmt numFmtId="200" formatCode="#,##0;\(#,##0\)"/>
    <numFmt numFmtId="201" formatCode="_-* #,##0.00_-;\-* #,##0.00_-;_-* &quot;-&quot;??_-;_-@_-"/>
    <numFmt numFmtId="202" formatCode="_-&quot;$&quot;\ * #,##0_-;_-&quot;$&quot;\ * #,##0\-;_-&quot;$&quot;\ * &quot;-&quot;_-;_-@_-"/>
    <numFmt numFmtId="203" formatCode="_-&quot;$&quot;\ * #,##0.00_-;_-&quot;$&quot;\ * #,##0.00\-;_-&quot;$&quot;\ * &quot;-&quot;??_-;_-@_-"/>
    <numFmt numFmtId="204" formatCode="\$#,##0.00;\(\$#,##0.00\)"/>
    <numFmt numFmtId="205" formatCode="\$#,##0;\(\$#,##0\)"/>
    <numFmt numFmtId="206" formatCode="#,##0.0_);\(#,##0.0\)"/>
    <numFmt numFmtId="207" formatCode="&quot;$&quot;#,##0_);[Red]\(&quot;$&quot;#,##0\)"/>
    <numFmt numFmtId="208" formatCode="&quot;$&quot;#,##0.00_);[Red]\(&quot;$&quot;#,##0.00\)"/>
    <numFmt numFmtId="209" formatCode="&quot;$&quot;\ #,##0.00_-;[Red]&quot;$&quot;\ #,##0.00\-"/>
    <numFmt numFmtId="210" formatCode="&quot;$&quot;\ #,##0_-;[Red]&quot;$&quot;\ #,##0\-"/>
    <numFmt numFmtId="211" formatCode="_(&quot;$&quot;* #,##0.00_);_(&quot;$&quot;* \(#,##0.00\);_(&quot;$&quot;* &quot;-&quot;??_);_(@_)"/>
    <numFmt numFmtId="212" formatCode="_(&quot;$&quot;* #,##0_);_(&quot;$&quot;* \(#,##0\);_(&quot;$&quot;* &quot;-&quot;_);_(@_)"/>
    <numFmt numFmtId="213" formatCode="yy\.mm\.dd"/>
    <numFmt numFmtId="214" formatCode="0.00_);[Red]\(0.00\)"/>
    <numFmt numFmtId="215" formatCode="0_);[Red]\(0\)"/>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0.0%"/>
  </numFmts>
  <fonts count="104">
    <font>
      <sz val="11"/>
      <color theme="1"/>
      <name val="Calibri"/>
      <family val="0"/>
    </font>
    <font>
      <sz val="11"/>
      <color indexed="8"/>
      <name val="宋体"/>
      <family val="0"/>
    </font>
    <font>
      <sz val="10"/>
      <color indexed="8"/>
      <name val="宋体"/>
      <family val="0"/>
    </font>
    <font>
      <u val="single"/>
      <sz val="10"/>
      <color indexed="8"/>
      <name val="宋体"/>
      <family val="0"/>
    </font>
    <font>
      <sz val="9"/>
      <name val="宋体"/>
      <family val="0"/>
    </font>
    <font>
      <sz val="12"/>
      <name val="宋体"/>
      <family val="0"/>
    </font>
    <font>
      <b/>
      <sz val="16"/>
      <name val="宋体"/>
      <family val="0"/>
    </font>
    <font>
      <sz val="10"/>
      <name val="宋体"/>
      <family val="0"/>
    </font>
    <font>
      <sz val="11"/>
      <name val="宋体"/>
      <family val="0"/>
    </font>
    <font>
      <b/>
      <sz val="10"/>
      <name val="宋体"/>
      <family val="0"/>
    </font>
    <font>
      <b/>
      <sz val="10"/>
      <color indexed="8"/>
      <name val="宋体"/>
      <family val="0"/>
    </font>
    <font>
      <sz val="10.5"/>
      <color indexed="8"/>
      <name val="宋体"/>
      <family val="0"/>
    </font>
    <font>
      <vertAlign val="superscript"/>
      <sz val="10"/>
      <color indexed="8"/>
      <name val="宋体"/>
      <family val="0"/>
    </font>
    <font>
      <sz val="12"/>
      <color indexed="8"/>
      <name val="宋体"/>
      <family val="0"/>
    </font>
    <font>
      <sz val="9"/>
      <color indexed="8"/>
      <name val="宋体"/>
      <family val="0"/>
    </font>
    <font>
      <b/>
      <sz val="12"/>
      <color indexed="8"/>
      <name val="宋体"/>
      <family val="0"/>
    </font>
    <font>
      <sz val="24"/>
      <name val="黑体"/>
      <family val="3"/>
    </font>
    <font>
      <sz val="14"/>
      <name val="黑体"/>
      <family val="3"/>
    </font>
    <font>
      <sz val="12"/>
      <name val="黑体"/>
      <family val="3"/>
    </font>
    <font>
      <u val="single"/>
      <sz val="14"/>
      <name val="黑体"/>
      <family val="3"/>
    </font>
    <font>
      <u val="single"/>
      <sz val="10"/>
      <name val="宋体"/>
      <family val="0"/>
    </font>
    <font>
      <b/>
      <sz val="18"/>
      <color indexed="62"/>
      <name val="宋体"/>
      <family val="0"/>
    </font>
    <font>
      <u val="single"/>
      <sz val="14"/>
      <color indexed="10"/>
      <name val="黑体"/>
      <family val="3"/>
    </font>
    <font>
      <sz val="12"/>
      <name val="Times New Roman"/>
      <family val="1"/>
    </font>
    <font>
      <sz val="10"/>
      <name val="Helv"/>
      <family val="2"/>
    </font>
    <font>
      <sz val="10"/>
      <name val="Geneva"/>
      <family val="2"/>
    </font>
    <font>
      <sz val="10"/>
      <name val="Arial"/>
      <family val="2"/>
    </font>
    <font>
      <sz val="12"/>
      <color indexed="9"/>
      <name val="宋体"/>
      <family val="0"/>
    </font>
    <font>
      <sz val="8"/>
      <name val="Times New Roman"/>
      <family val="1"/>
    </font>
    <font>
      <sz val="10"/>
      <name val="Times New Roman"/>
      <family val="1"/>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MS Sans Serif"/>
      <family val="2"/>
    </font>
    <font>
      <b/>
      <sz val="10"/>
      <name val="Tms Rmn"/>
      <family val="1"/>
    </font>
    <font>
      <sz val="10"/>
      <color indexed="8"/>
      <name val="MS Sans Serif"/>
      <family val="2"/>
    </font>
    <font>
      <b/>
      <sz val="14"/>
      <name val="楷体"/>
      <family val="3"/>
    </font>
    <font>
      <sz val="10"/>
      <name val="楷体"/>
      <family val="3"/>
    </font>
    <font>
      <sz val="11"/>
      <color indexed="20"/>
      <name val="Tahoma"/>
      <family val="2"/>
    </font>
    <font>
      <sz val="12"/>
      <color indexed="16"/>
      <name val="宋体"/>
      <family val="0"/>
    </font>
    <font>
      <b/>
      <sz val="10"/>
      <name val="Arial"/>
      <family val="2"/>
    </font>
    <font>
      <b/>
      <sz val="9"/>
      <name val="Arial"/>
      <family val="2"/>
    </font>
    <font>
      <sz val="11"/>
      <color indexed="17"/>
      <name val="Tahoma"/>
      <family val="2"/>
    </font>
    <font>
      <sz val="12"/>
      <color indexed="17"/>
      <name val="宋体"/>
      <family val="0"/>
    </font>
    <font>
      <u val="single"/>
      <sz val="10.5"/>
      <color indexed="8"/>
      <name val="宋体"/>
      <family val="0"/>
    </font>
    <font>
      <b/>
      <sz val="10.5"/>
      <color indexed="8"/>
      <name val="宋体"/>
      <family val="0"/>
    </font>
    <font>
      <b/>
      <sz val="14"/>
      <name val="黑体"/>
      <family val="3"/>
    </font>
    <font>
      <u val="single"/>
      <sz val="10.5"/>
      <name val="宋体"/>
      <family val="0"/>
    </font>
    <font>
      <sz val="10.5"/>
      <name val="宋体"/>
      <family val="0"/>
    </font>
    <font>
      <b/>
      <u val="single"/>
      <sz val="10.5"/>
      <name val="宋体"/>
      <family val="0"/>
    </font>
    <font>
      <b/>
      <sz val="10.5"/>
      <name val="宋体"/>
      <family val="0"/>
    </font>
    <font>
      <sz val="10"/>
      <color indexed="8"/>
      <name val="Times New Roman"/>
      <family val="1"/>
    </font>
    <font>
      <vertAlign val="superscrip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0"/>
      <color rgb="FF000000"/>
      <name val="Times New Roman"/>
      <family val="1"/>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5"/>
      <color theme="1"/>
      <name val="Calibri"/>
      <family val="0"/>
    </font>
    <font>
      <sz val="10.5"/>
      <color theme="1"/>
      <name val="宋体"/>
      <family val="0"/>
    </font>
    <font>
      <b/>
      <sz val="10.5"/>
      <color theme="1"/>
      <name val="宋体"/>
      <family val="0"/>
    </font>
    <font>
      <b/>
      <sz val="10.5"/>
      <name val="Calibri"/>
      <family val="0"/>
    </font>
    <font>
      <b/>
      <sz val="10"/>
      <name val="Calibri"/>
      <family val="0"/>
    </font>
    <font>
      <b/>
      <sz val="10.5"/>
      <name val="Cambria"/>
      <family val="0"/>
    </font>
    <font>
      <sz val="10"/>
      <color theme="1"/>
      <name val="Cambria"/>
      <family val="0"/>
    </font>
    <font>
      <sz val="10"/>
      <color theme="1"/>
      <name val="宋体"/>
      <family val="0"/>
    </font>
    <font>
      <sz val="10.5"/>
      <name val="Calibri"/>
      <family val="0"/>
    </font>
    <font>
      <sz val="10"/>
      <name val="Cambria"/>
      <family val="0"/>
    </font>
    <font>
      <sz val="10"/>
      <color theme="1"/>
      <name val="Calibri"/>
      <family val="0"/>
    </font>
    <font>
      <sz val="11"/>
      <name val="Calibri"/>
      <family val="0"/>
    </font>
    <font>
      <b/>
      <sz val="14"/>
      <color theme="1"/>
      <name val="黑体"/>
      <family val="3"/>
    </font>
    <font>
      <sz val="10.5"/>
      <name val="Cambria"/>
      <family val="0"/>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47"/>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indexed="45"/>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right/>
      <top style="medium"/>
      <bottom style="medium"/>
    </border>
    <border>
      <left>
        <color indexed="63"/>
      </left>
      <right>
        <color indexed="63"/>
      </right>
      <top style="thin"/>
      <bottom style="thin"/>
    </border>
    <border>
      <left style="thin"/>
      <right style="thin"/>
      <top style="thin"/>
      <bottom style="thin"/>
    </border>
    <border>
      <left/>
      <right/>
      <top/>
      <bottom style="medium"/>
    </border>
    <border>
      <left style="thin"/>
      <right style="thin"/>
      <top/>
      <bottom/>
    </border>
    <border>
      <left style="thin"/>
      <right style="thin"/>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style="thin"/>
      <top/>
      <bottom style="thin"/>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24" fillId="0" borderId="0">
      <alignment/>
      <protection/>
    </xf>
    <xf numFmtId="0" fontId="25" fillId="0" borderId="0">
      <alignment/>
      <protection/>
    </xf>
    <xf numFmtId="49" fontId="26" fillId="0" borderId="0" applyFont="0" applyFill="0" applyBorder="0" applyAlignment="0" applyProtection="0"/>
    <xf numFmtId="49" fontId="26" fillId="0" borderId="0" applyFont="0" applyFill="0" applyBorder="0" applyAlignment="0" applyProtection="0"/>
    <xf numFmtId="0" fontId="24" fillId="0" borderId="0">
      <alignment/>
      <protection/>
    </xf>
    <xf numFmtId="0" fontId="23" fillId="0" borderId="0">
      <alignment/>
      <protection/>
    </xf>
    <xf numFmtId="0" fontId="25" fillId="0" borderId="0">
      <alignment/>
      <protection/>
    </xf>
    <xf numFmtId="0" fontId="23" fillId="0" borderId="0">
      <alignment/>
      <protection/>
    </xf>
    <xf numFmtId="0" fontId="24" fillId="0" borderId="0">
      <alignment/>
      <protection/>
    </xf>
    <xf numFmtId="0" fontId="2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24" fillId="0" borderId="0">
      <alignment/>
      <protection locked="0"/>
    </xf>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8" fillId="0" borderId="0">
      <alignment horizontal="center" wrapText="1"/>
      <protection locked="0"/>
    </xf>
    <xf numFmtId="199" fontId="26" fillId="0" borderId="0" applyFont="0" applyFill="0" applyBorder="0" applyAlignment="0" applyProtection="0"/>
    <xf numFmtId="200" fontId="29" fillId="0" borderId="0">
      <alignment/>
      <protection/>
    </xf>
    <xf numFmtId="201" fontId="26" fillId="0" borderId="0" applyFont="0" applyFill="0" applyBorder="0" applyAlignment="0" applyProtection="0"/>
    <xf numFmtId="202" fontId="26" fillId="0" borderId="0" applyFont="0" applyFill="0" applyBorder="0" applyAlignment="0" applyProtection="0"/>
    <xf numFmtId="203" fontId="26" fillId="0" borderId="0" applyFont="0" applyFill="0" applyBorder="0" applyAlignment="0" applyProtection="0"/>
    <xf numFmtId="204" fontId="29" fillId="0" borderId="0">
      <alignment/>
      <protection/>
    </xf>
    <xf numFmtId="15" fontId="30" fillId="0" borderId="0">
      <alignment/>
      <protection/>
    </xf>
    <xf numFmtId="205" fontId="29" fillId="0" borderId="0">
      <alignment/>
      <protection/>
    </xf>
    <xf numFmtId="38" fontId="31" fillId="32" borderId="0" applyNumberFormat="0" applyBorder="0" applyAlignment="0" applyProtection="0"/>
    <xf numFmtId="0" fontId="32" fillId="0" borderId="1" applyNumberFormat="0" applyAlignment="0" applyProtection="0"/>
    <xf numFmtId="0" fontId="32" fillId="0" borderId="2">
      <alignment horizontal="left" vertical="center"/>
      <protection/>
    </xf>
    <xf numFmtId="0" fontId="32" fillId="0" borderId="2">
      <alignment horizontal="left" vertical="center"/>
      <protection/>
    </xf>
    <xf numFmtId="10" fontId="31" fillId="33" borderId="3" applyNumberFormat="0" applyBorder="0" applyAlignment="0" applyProtection="0"/>
    <xf numFmtId="10" fontId="31" fillId="33" borderId="3" applyNumberFormat="0" applyBorder="0" applyAlignment="0" applyProtection="0"/>
    <xf numFmtId="206" fontId="33" fillId="34" borderId="0">
      <alignment/>
      <protection/>
    </xf>
    <xf numFmtId="206" fontId="34" fillId="35" borderId="0">
      <alignment/>
      <protection/>
    </xf>
    <xf numFmtId="38" fontId="30" fillId="0" borderId="0" applyFont="0" applyFill="0" applyBorder="0" applyAlignment="0" applyProtection="0"/>
    <xf numFmtId="40" fontId="30" fillId="0" borderId="0" applyFont="0" applyFill="0" applyBorder="0" applyAlignment="0" applyProtection="0"/>
    <xf numFmtId="202" fontId="26" fillId="0" borderId="0" applyFont="0" applyFill="0" applyBorder="0" applyAlignment="0" applyProtection="0"/>
    <xf numFmtId="0" fontId="26" fillId="0" borderId="0" applyFont="0" applyFill="0" applyBorder="0" applyAlignment="0" applyProtection="0"/>
    <xf numFmtId="207" fontId="30" fillId="0" borderId="0" applyFont="0" applyFill="0" applyBorder="0" applyAlignment="0" applyProtection="0"/>
    <xf numFmtId="208" fontId="30" fillId="0" borderId="0" applyFont="0" applyFill="0" applyBorder="0" applyAlignment="0" applyProtection="0"/>
    <xf numFmtId="209" fontId="26" fillId="0" borderId="0" applyFont="0" applyFill="0" applyBorder="0" applyAlignment="0" applyProtection="0"/>
    <xf numFmtId="202" fontId="26" fillId="0" borderId="0" applyFont="0" applyFill="0" applyBorder="0" applyAlignment="0" applyProtection="0"/>
    <xf numFmtId="0" fontId="29" fillId="0" borderId="0">
      <alignment/>
      <protection/>
    </xf>
    <xf numFmtId="37" fontId="35" fillId="0" borderId="0">
      <alignment/>
      <protection/>
    </xf>
    <xf numFmtId="210" fontId="26" fillId="0" borderId="0">
      <alignment/>
      <protection/>
    </xf>
    <xf numFmtId="0" fontId="24" fillId="0" borderId="0">
      <alignment/>
      <protection/>
    </xf>
    <xf numFmtId="14" fontId="28" fillId="0" borderId="0">
      <alignment horizontal="center" wrapText="1"/>
      <protection locked="0"/>
    </xf>
    <xf numFmtId="10" fontId="26" fillId="0" borderId="0" applyFont="0" applyFill="0" applyBorder="0" applyAlignment="0" applyProtection="0"/>
    <xf numFmtId="9" fontId="24" fillId="0" borderId="0" applyFont="0" applyFill="0" applyBorder="0" applyAlignment="0" applyProtection="0"/>
    <xf numFmtId="13" fontId="26" fillId="0" borderId="0" applyFont="0" applyFill="0" applyProtection="0">
      <alignment/>
    </xf>
    <xf numFmtId="0" fontId="30" fillId="0" borderId="0" applyNumberFormat="0" applyFont="0" applyFill="0" applyBorder="0" applyAlignment="0" applyProtection="0"/>
    <xf numFmtId="15" fontId="30" fillId="0" borderId="0" applyFont="0" applyFill="0" applyBorder="0" applyAlignment="0" applyProtection="0"/>
    <xf numFmtId="4" fontId="30" fillId="0" borderId="0" applyFont="0" applyFill="0" applyBorder="0" applyAlignment="0" applyProtection="0"/>
    <xf numFmtId="0" fontId="36" fillId="0" borderId="4">
      <alignment horizontal="center"/>
      <protection/>
    </xf>
    <xf numFmtId="3" fontId="30" fillId="0" borderId="0" applyFont="0" applyFill="0" applyBorder="0" applyAlignment="0" applyProtection="0"/>
    <xf numFmtId="0" fontId="30" fillId="36" borderId="0" applyNumberFormat="0" applyFon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7" fillId="37" borderId="5">
      <alignment/>
      <protection locked="0"/>
    </xf>
    <xf numFmtId="0" fontId="38" fillId="0" borderId="0">
      <alignment/>
      <protection/>
    </xf>
    <xf numFmtId="0" fontId="37" fillId="37" borderId="5">
      <alignment/>
      <protection locked="0"/>
    </xf>
    <xf numFmtId="0" fontId="37" fillId="37" borderId="5">
      <alignment/>
      <protection locked="0"/>
    </xf>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211" fontId="26" fillId="0" borderId="0" applyFont="0" applyFill="0" applyBorder="0" applyAlignment="0" applyProtection="0"/>
    <xf numFmtId="212" fontId="26" fillId="0" borderId="0" applyFont="0" applyFill="0" applyBorder="0" applyAlignment="0" applyProtection="0"/>
    <xf numFmtId="0" fontId="26" fillId="0" borderId="6" applyNumberFormat="0" applyFill="0" applyProtection="0">
      <alignment horizontal="right"/>
    </xf>
    <xf numFmtId="0" fontId="74" fillId="0" borderId="0" applyNumberFormat="0" applyFill="0" applyBorder="0" applyAlignment="0" applyProtection="0"/>
    <xf numFmtId="0" fontId="75" fillId="0" borderId="7" applyNumberFormat="0" applyFill="0" applyAlignment="0" applyProtection="0"/>
    <xf numFmtId="0" fontId="76" fillId="0" borderId="8" applyNumberFormat="0" applyFill="0" applyAlignment="0" applyProtection="0"/>
    <xf numFmtId="0" fontId="77" fillId="0" borderId="9" applyNumberFormat="0" applyFill="0" applyAlignment="0" applyProtection="0"/>
    <xf numFmtId="0" fontId="77" fillId="0" borderId="0" applyNumberFormat="0" applyFill="0" applyBorder="0" applyAlignment="0" applyProtection="0"/>
    <xf numFmtId="0" fontId="39" fillId="0" borderId="6" applyNumberFormat="0" applyFill="0" applyProtection="0">
      <alignment horizontal="center"/>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0" fillId="0" borderId="10" applyNumberFormat="0" applyFill="0" applyProtection="0">
      <alignment horizontal="center"/>
    </xf>
    <xf numFmtId="0" fontId="78" fillId="38" borderId="0" applyNumberFormat="0" applyBorder="0" applyAlignment="0" applyProtection="0"/>
    <xf numFmtId="0" fontId="41" fillId="39"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5" fillId="0" borderId="0">
      <alignment vertical="center"/>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7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1" fillId="0" borderId="0">
      <alignment/>
      <protection/>
    </xf>
    <xf numFmtId="0" fontId="1" fillId="0" borderId="0">
      <alignment vertical="center"/>
      <protection/>
    </xf>
    <xf numFmtId="0" fontId="0" fillId="0" borderId="0">
      <alignment vertical="center"/>
      <protection/>
    </xf>
    <xf numFmtId="0" fontId="1" fillId="0" borderId="0">
      <alignment vertical="center"/>
      <protection/>
    </xf>
    <xf numFmtId="0" fontId="5"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5" fillId="0" borderId="0">
      <alignment/>
      <protection/>
    </xf>
    <xf numFmtId="3" fontId="43" fillId="0" borderId="0" applyNumberFormat="0" applyFill="0" applyBorder="0" applyAlignment="0" applyProtection="0"/>
    <xf numFmtId="0" fontId="44" fillId="0" borderId="0" applyNumberFormat="0" applyFill="0" applyBorder="0" applyAlignment="0" applyProtection="0"/>
    <xf numFmtId="0" fontId="80" fillId="41" borderId="0" applyNumberFormat="0" applyBorder="0" applyAlignment="0" applyProtection="0"/>
    <xf numFmtId="0" fontId="45" fillId="42"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81" fillId="0" borderId="11"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82" fillId="43" borderId="12" applyNumberFormat="0" applyAlignment="0" applyProtection="0"/>
    <xf numFmtId="0" fontId="83" fillId="44" borderId="13" applyNumberFormat="0" applyAlignment="0" applyProtection="0"/>
    <xf numFmtId="0" fontId="84" fillId="0" borderId="0" applyNumberFormat="0" applyFill="0" applyBorder="0" applyAlignment="0" applyProtection="0"/>
    <xf numFmtId="0" fontId="40" fillId="0" borderId="10" applyNumberFormat="0" applyFill="0" applyProtection="0">
      <alignment horizontal="left"/>
    </xf>
    <xf numFmtId="0" fontId="85" fillId="0" borderId="0" applyNumberFormat="0" applyFill="0" applyBorder="0" applyAlignment="0" applyProtection="0"/>
    <xf numFmtId="0" fontId="86" fillId="0" borderId="14" applyNumberFormat="0" applyFill="0" applyAlignment="0" applyProtection="0"/>
    <xf numFmtId="0" fontId="5" fillId="0" borderId="0">
      <alignment/>
      <protection/>
    </xf>
    <xf numFmtId="41" fontId="5" fillId="0" borderId="0" applyFont="0" applyFill="0" applyBorder="0" applyAlignment="0" applyProtection="0"/>
    <xf numFmtId="43" fontId="5"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183" fontId="0" fillId="0" borderId="0" applyFont="0" applyFill="0" applyBorder="0" applyAlignment="0" applyProtection="0"/>
    <xf numFmtId="43" fontId="5" fillId="0" borderId="0" applyFont="0" applyFill="0" applyBorder="0" applyAlignment="0" applyProtection="0"/>
    <xf numFmtId="181" fontId="0" fillId="0" borderId="0" applyFont="0" applyFill="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73" fillId="48" borderId="0" applyNumberFormat="0" applyBorder="0" applyAlignment="0" applyProtection="0"/>
    <xf numFmtId="0" fontId="73" fillId="49"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213" fontId="26" fillId="0" borderId="10" applyFill="0" applyProtection="0">
      <alignment horizontal="right"/>
    </xf>
    <xf numFmtId="0" fontId="26" fillId="0" borderId="6" applyNumberFormat="0" applyFill="0" applyProtection="0">
      <alignment horizontal="left"/>
    </xf>
    <xf numFmtId="0" fontId="87" fillId="54" borderId="0" applyNumberFormat="0" applyBorder="0" applyAlignment="0" applyProtection="0"/>
    <xf numFmtId="0" fontId="88" fillId="43" borderId="15" applyNumberFormat="0" applyAlignment="0" applyProtection="0"/>
    <xf numFmtId="0" fontId="89" fillId="55" borderId="12" applyNumberFormat="0" applyAlignment="0" applyProtection="0"/>
    <xf numFmtId="1" fontId="26" fillId="0" borderId="10" applyFill="0" applyProtection="0">
      <alignment horizontal="center"/>
    </xf>
    <xf numFmtId="0" fontId="24" fillId="0" borderId="0">
      <alignment/>
      <protection/>
    </xf>
    <xf numFmtId="0" fontId="30" fillId="0" borderId="0">
      <alignment/>
      <protection/>
    </xf>
    <xf numFmtId="43" fontId="26" fillId="0" borderId="0" applyFont="0" applyFill="0" applyBorder="0" applyAlignment="0" applyProtection="0"/>
    <xf numFmtId="41" fontId="26" fillId="0" borderId="0" applyFont="0" applyFill="0" applyBorder="0" applyAlignment="0" applyProtection="0"/>
    <xf numFmtId="0" fontId="0" fillId="56" borderId="16" applyNumberFormat="0" applyFont="0" applyAlignment="0" applyProtection="0"/>
  </cellStyleXfs>
  <cellXfs count="229">
    <xf numFmtId="0" fontId="0" fillId="0" borderId="0" xfId="0" applyFont="1" applyAlignment="1">
      <alignment/>
    </xf>
    <xf numFmtId="0" fontId="6" fillId="0" borderId="17" xfId="429" applyFont="1" applyBorder="1" applyAlignment="1">
      <alignment vertical="center"/>
      <protection/>
    </xf>
    <xf numFmtId="0" fontId="5" fillId="0" borderId="0" xfId="429" applyAlignment="1">
      <alignment horizontal="center" vertical="center"/>
      <protection/>
    </xf>
    <xf numFmtId="0" fontId="7" fillId="0" borderId="3" xfId="429" applyFont="1" applyBorder="1" applyAlignment="1">
      <alignment horizontal="center" vertical="center" shrinkToFit="1"/>
      <protection/>
    </xf>
    <xf numFmtId="0" fontId="7" fillId="0" borderId="3" xfId="429" applyFont="1" applyBorder="1" applyAlignment="1">
      <alignment horizontal="center" vertical="center"/>
      <protection/>
    </xf>
    <xf numFmtId="184" fontId="7" fillId="0" borderId="3" xfId="429" applyNumberFormat="1" applyFont="1" applyBorder="1" applyAlignment="1">
      <alignment horizontal="center" vertical="center" shrinkToFit="1"/>
      <protection/>
    </xf>
    <xf numFmtId="0" fontId="7" fillId="0" borderId="0" xfId="429" applyFont="1" applyAlignment="1">
      <alignment horizontal="center" vertical="center"/>
      <protection/>
    </xf>
    <xf numFmtId="0" fontId="7" fillId="57" borderId="3" xfId="429" applyFont="1" applyFill="1" applyBorder="1" applyAlignment="1">
      <alignment horizontal="center" vertical="center" shrinkToFit="1"/>
      <protection/>
    </xf>
    <xf numFmtId="185" fontId="7" fillId="57" borderId="3" xfId="429" applyNumberFormat="1" applyFont="1" applyFill="1" applyBorder="1" applyAlignment="1">
      <alignment horizontal="right" vertical="center" shrinkToFit="1"/>
      <protection/>
    </xf>
    <xf numFmtId="184" fontId="7" fillId="57" borderId="3" xfId="429" applyNumberFormat="1" applyFont="1" applyFill="1" applyBorder="1" applyAlignment="1">
      <alignment horizontal="right" vertical="center" shrinkToFit="1"/>
      <protection/>
    </xf>
    <xf numFmtId="0" fontId="7" fillId="57" borderId="0" xfId="429" applyFont="1" applyFill="1" applyAlignment="1">
      <alignment horizontal="center" vertical="center"/>
      <protection/>
    </xf>
    <xf numFmtId="10" fontId="7" fillId="57" borderId="3" xfId="429" applyNumberFormat="1" applyFont="1" applyFill="1" applyBorder="1" applyAlignment="1">
      <alignment horizontal="center" vertical="center" shrinkToFit="1"/>
      <protection/>
    </xf>
    <xf numFmtId="0" fontId="7" fillId="57" borderId="0" xfId="429" applyFont="1" applyFill="1" applyAlignment="1">
      <alignment horizontal="center" vertical="center" shrinkToFit="1"/>
      <protection/>
    </xf>
    <xf numFmtId="0" fontId="7" fillId="57" borderId="3" xfId="429" applyFont="1" applyFill="1" applyBorder="1" applyAlignment="1">
      <alignment horizontal="center" vertical="center" wrapText="1" shrinkToFit="1"/>
      <protection/>
    </xf>
    <xf numFmtId="0" fontId="5" fillId="0" borderId="0" xfId="429" applyAlignment="1">
      <alignment horizontal="center" vertical="center" shrinkToFit="1"/>
      <protection/>
    </xf>
    <xf numFmtId="0" fontId="5" fillId="0" borderId="0" xfId="429" applyAlignment="1">
      <alignment horizontal="right" vertical="center"/>
      <protection/>
    </xf>
    <xf numFmtId="0" fontId="5" fillId="0" borderId="0" xfId="429" applyFont="1" applyAlignment="1">
      <alignment horizontal="right" vertical="center"/>
      <protection/>
    </xf>
    <xf numFmtId="184" fontId="5" fillId="0" borderId="0" xfId="429" applyNumberFormat="1" applyAlignment="1">
      <alignment horizontal="right" vertical="center" shrinkToFit="1"/>
      <protection/>
    </xf>
    <xf numFmtId="0" fontId="2" fillId="0" borderId="3" xfId="306" applyFont="1" applyFill="1" applyBorder="1" applyAlignment="1" applyProtection="1">
      <alignment horizontal="center" vertical="center" wrapText="1"/>
      <protection/>
    </xf>
    <xf numFmtId="0" fontId="2" fillId="0" borderId="3" xfId="306" applyFont="1" applyFill="1" applyBorder="1" applyAlignment="1" applyProtection="1">
      <alignment horizontal="left" vertical="center" wrapText="1"/>
      <protection/>
    </xf>
    <xf numFmtId="0" fontId="10" fillId="0" borderId="3" xfId="306" applyFont="1" applyFill="1" applyBorder="1" applyAlignment="1" applyProtection="1">
      <alignment horizontal="left" vertical="center" wrapText="1"/>
      <protection/>
    </xf>
    <xf numFmtId="0" fontId="2" fillId="0" borderId="3" xfId="306" applyFont="1" applyBorder="1" applyAlignment="1" applyProtection="1">
      <alignment horizontal="center" vertical="center" wrapText="1"/>
      <protection/>
    </xf>
    <xf numFmtId="0" fontId="7" fillId="0" borderId="3" xfId="306" applyFont="1" applyFill="1" applyBorder="1" applyAlignment="1" applyProtection="1">
      <alignment horizontal="left" vertical="center" shrinkToFit="1"/>
      <protection/>
    </xf>
    <xf numFmtId="0" fontId="5" fillId="0" borderId="0" xfId="348">
      <alignment vertical="center"/>
      <protection/>
    </xf>
    <xf numFmtId="0" fontId="17" fillId="0" borderId="0" xfId="348" applyFont="1" applyAlignment="1">
      <alignment/>
      <protection/>
    </xf>
    <xf numFmtId="0" fontId="17" fillId="0" borderId="0" xfId="348" applyFont="1" applyBorder="1" applyAlignment="1">
      <alignment horizontal="left" wrapText="1"/>
      <protection/>
    </xf>
    <xf numFmtId="0" fontId="18" fillId="0" borderId="3" xfId="348" applyFont="1" applyBorder="1" applyAlignment="1">
      <alignment horizontal="left" vertical="center" shrinkToFit="1"/>
      <protection/>
    </xf>
    <xf numFmtId="41" fontId="5" fillId="0" borderId="0" xfId="348" applyNumberFormat="1" applyFont="1">
      <alignment vertical="center"/>
      <protection/>
    </xf>
    <xf numFmtId="0" fontId="5" fillId="0" borderId="0" xfId="348" applyFont="1">
      <alignment vertical="center"/>
      <protection/>
    </xf>
    <xf numFmtId="0" fontId="17" fillId="0" borderId="0" xfId="348" applyFont="1" applyAlignment="1">
      <alignment horizontal="center" vertical="center"/>
      <protection/>
    </xf>
    <xf numFmtId="0" fontId="17" fillId="0" borderId="0" xfId="348" applyFont="1" applyAlignment="1">
      <alignment horizontal="right" vertical="center"/>
      <protection/>
    </xf>
    <xf numFmtId="0" fontId="17" fillId="0" borderId="0" xfId="348" applyFont="1" applyBorder="1">
      <alignment vertical="center"/>
      <protection/>
    </xf>
    <xf numFmtId="0" fontId="19" fillId="0" borderId="0" xfId="348" applyFont="1" applyBorder="1" applyAlignment="1">
      <alignment vertical="center"/>
      <protection/>
    </xf>
    <xf numFmtId="0" fontId="17" fillId="0" borderId="0" xfId="348" applyFont="1">
      <alignment vertical="center"/>
      <protection/>
    </xf>
    <xf numFmtId="0" fontId="17" fillId="0" borderId="0" xfId="348" applyFont="1" applyBorder="1" applyAlignment="1">
      <alignment horizontal="left" vertical="center"/>
      <protection/>
    </xf>
    <xf numFmtId="0" fontId="18" fillId="0" borderId="0" xfId="348" applyFont="1">
      <alignment vertical="center"/>
      <protection/>
    </xf>
    <xf numFmtId="0" fontId="7" fillId="0" borderId="3" xfId="429" applyFont="1" applyBorder="1" applyAlignment="1">
      <alignment horizontal="center" vertical="center" shrinkToFit="1"/>
      <protection/>
    </xf>
    <xf numFmtId="0" fontId="7" fillId="0" borderId="3" xfId="429" applyFont="1" applyBorder="1" applyAlignment="1">
      <alignment horizontal="right" vertical="center"/>
      <protection/>
    </xf>
    <xf numFmtId="184" fontId="7" fillId="0" borderId="3" xfId="306" applyNumberFormat="1" applyFont="1" applyBorder="1" applyAlignment="1">
      <alignment horizontal="right" vertical="center" shrinkToFit="1"/>
      <protection/>
    </xf>
    <xf numFmtId="0" fontId="7" fillId="0" borderId="0" xfId="429" applyFont="1" applyAlignment="1">
      <alignment horizontal="center" vertical="center"/>
      <protection/>
    </xf>
    <xf numFmtId="0" fontId="7" fillId="57" borderId="3" xfId="429" applyFont="1" applyFill="1" applyBorder="1" applyAlignment="1">
      <alignment horizontal="center" vertical="center" wrapText="1" shrinkToFit="1"/>
      <protection/>
    </xf>
    <xf numFmtId="0" fontId="5" fillId="0" borderId="3" xfId="429" applyFont="1" applyBorder="1" applyAlignment="1">
      <alignment horizontal="right" vertical="center"/>
      <protection/>
    </xf>
    <xf numFmtId="10" fontId="7" fillId="57" borderId="3" xfId="429" applyNumberFormat="1" applyFont="1" applyFill="1" applyBorder="1" applyAlignment="1">
      <alignment horizontal="center" vertical="center" shrinkToFit="1"/>
      <protection/>
    </xf>
    <xf numFmtId="0" fontId="5" fillId="0" borderId="0" xfId="429" applyFont="1" applyAlignment="1">
      <alignment horizontal="center" vertical="center"/>
      <protection/>
    </xf>
    <xf numFmtId="0" fontId="5" fillId="0" borderId="0" xfId="306" applyBorder="1" applyAlignment="1" applyProtection="1">
      <alignment vertical="center"/>
      <protection/>
    </xf>
    <xf numFmtId="0" fontId="90" fillId="0" borderId="0" xfId="0" applyFont="1" applyBorder="1" applyAlignment="1" applyProtection="1">
      <alignment vertical="center"/>
      <protection/>
    </xf>
    <xf numFmtId="0" fontId="90" fillId="0" borderId="0" xfId="306" applyFont="1" applyBorder="1" applyAlignment="1" applyProtection="1">
      <alignment vertical="center"/>
      <protection/>
    </xf>
    <xf numFmtId="0" fontId="91" fillId="0" borderId="0" xfId="0" applyFont="1" applyBorder="1" applyAlignment="1" applyProtection="1">
      <alignment vertical="center"/>
      <protection/>
    </xf>
    <xf numFmtId="0" fontId="92" fillId="0" borderId="3" xfId="0" applyFont="1" applyBorder="1" applyAlignment="1" applyProtection="1">
      <alignment horizontal="center" vertical="center" wrapText="1"/>
      <protection/>
    </xf>
    <xf numFmtId="0" fontId="91" fillId="0" borderId="3" xfId="0" applyFont="1" applyBorder="1" applyAlignment="1" applyProtection="1">
      <alignment horizontal="center" vertical="center" wrapText="1"/>
      <protection/>
    </xf>
    <xf numFmtId="0" fontId="91" fillId="0" borderId="0" xfId="0" applyFont="1" applyBorder="1" applyAlignment="1" applyProtection="1">
      <alignment horizontal="center" vertical="center" wrapText="1"/>
      <protection/>
    </xf>
    <xf numFmtId="0" fontId="93" fillId="0" borderId="3" xfId="306" applyFont="1" applyFill="1" applyBorder="1" applyAlignment="1" applyProtection="1">
      <alignment horizontal="center" vertical="center" shrinkToFit="1"/>
      <protection/>
    </xf>
    <xf numFmtId="0" fontId="94" fillId="0" borderId="3" xfId="306" applyFont="1" applyFill="1" applyBorder="1" applyAlignment="1" applyProtection="1">
      <alignment horizontal="center" vertical="center" shrinkToFit="1"/>
      <protection/>
    </xf>
    <xf numFmtId="0" fontId="53" fillId="0" borderId="3" xfId="0" applyFont="1" applyFill="1" applyBorder="1" applyAlignment="1" applyProtection="1">
      <alignment horizontal="center" vertical="center" wrapText="1"/>
      <protection/>
    </xf>
    <xf numFmtId="188" fontId="53" fillId="0" borderId="3" xfId="0" applyNumberFormat="1" applyFont="1" applyFill="1" applyBorder="1" applyAlignment="1" applyProtection="1">
      <alignment horizontal="center" vertical="center" wrapText="1"/>
      <protection/>
    </xf>
    <xf numFmtId="0" fontId="94" fillId="0" borderId="3" xfId="0" applyFont="1" applyFill="1" applyBorder="1" applyAlignment="1" applyProtection="1">
      <alignment vertical="center"/>
      <protection/>
    </xf>
    <xf numFmtId="0" fontId="94" fillId="0" borderId="3" xfId="0" applyFont="1" applyFill="1" applyBorder="1" applyAlignment="1" applyProtection="1">
      <alignment vertical="center" shrinkToFit="1"/>
      <protection/>
    </xf>
    <xf numFmtId="0" fontId="94" fillId="0" borderId="3" xfId="0" applyFont="1" applyFill="1" applyBorder="1" applyAlignment="1" applyProtection="1">
      <alignment horizontal="center" vertical="center"/>
      <protection/>
    </xf>
    <xf numFmtId="0" fontId="7" fillId="0" borderId="3" xfId="306" applyFont="1" applyFill="1" applyBorder="1" applyAlignment="1" applyProtection="1">
      <alignment horizontal="center" vertical="center" shrinkToFit="1"/>
      <protection/>
    </xf>
    <xf numFmtId="0" fontId="7" fillId="0" borderId="3" xfId="306" applyFont="1" applyBorder="1" applyAlignment="1" applyProtection="1">
      <alignment horizontal="left" vertical="center"/>
      <protection/>
    </xf>
    <xf numFmtId="0" fontId="8" fillId="0" borderId="0" xfId="0" applyFont="1" applyFill="1" applyBorder="1" applyAlignment="1" applyProtection="1">
      <alignment vertical="center"/>
      <protection/>
    </xf>
    <xf numFmtId="0" fontId="51" fillId="0" borderId="0" xfId="0" applyFont="1" applyFill="1" applyBorder="1" applyAlignment="1" applyProtection="1">
      <alignment vertical="center"/>
      <protection/>
    </xf>
    <xf numFmtId="0" fontId="95" fillId="0" borderId="3" xfId="0" applyFont="1" applyFill="1" applyBorder="1" applyAlignment="1" applyProtection="1">
      <alignment horizontal="center" vertical="center" wrapText="1"/>
      <protection/>
    </xf>
    <xf numFmtId="0" fontId="93" fillId="0" borderId="3" xfId="0" applyFont="1" applyFill="1" applyBorder="1" applyAlignment="1" applyProtection="1">
      <alignment horizontal="center" vertical="center" wrapText="1"/>
      <protection/>
    </xf>
    <xf numFmtId="0" fontId="96" fillId="0" borderId="3" xfId="0" applyFont="1" applyFill="1" applyBorder="1" applyAlignment="1" applyProtection="1">
      <alignment horizontal="left" vertical="center" wrapText="1"/>
      <protection/>
    </xf>
    <xf numFmtId="215" fontId="7" fillId="0" borderId="3" xfId="0" applyNumberFormat="1" applyFont="1" applyFill="1" applyBorder="1" applyAlignment="1" applyProtection="1">
      <alignment horizontal="center" vertical="center" shrinkToFit="1"/>
      <protection locked="0"/>
    </xf>
    <xf numFmtId="0" fontId="97" fillId="0" borderId="3" xfId="0" applyFont="1" applyFill="1" applyBorder="1" applyAlignment="1" applyProtection="1">
      <alignment horizontal="left" vertical="center" wrapText="1"/>
      <protection/>
    </xf>
    <xf numFmtId="0" fontId="97" fillId="0" borderId="3" xfId="0" applyFont="1" applyFill="1" applyBorder="1" applyAlignment="1" applyProtection="1">
      <alignment vertical="center" wrapText="1"/>
      <protection/>
    </xf>
    <xf numFmtId="0" fontId="97" fillId="0" borderId="3" xfId="0" applyFont="1" applyFill="1" applyBorder="1" applyAlignment="1" applyProtection="1">
      <alignment horizontal="justify" vertical="center" wrapText="1"/>
      <protection/>
    </xf>
    <xf numFmtId="215" fontId="98" fillId="0" borderId="3" xfId="0" applyNumberFormat="1" applyFont="1" applyFill="1" applyBorder="1" applyAlignment="1" applyProtection="1">
      <alignment horizontal="center" vertical="center" wrapText="1"/>
      <protection/>
    </xf>
    <xf numFmtId="215" fontId="98" fillId="0" borderId="3" xfId="0" applyNumberFormat="1" applyFont="1" applyFill="1" applyBorder="1" applyAlignment="1" applyProtection="1">
      <alignment horizontal="center" vertical="center" wrapText="1"/>
      <protection locked="0"/>
    </xf>
    <xf numFmtId="221" fontId="97" fillId="0" borderId="3" xfId="0" applyNumberFormat="1" applyFont="1" applyFill="1" applyBorder="1" applyAlignment="1" applyProtection="1">
      <alignment horizontal="justify" vertical="center" wrapText="1"/>
      <protection/>
    </xf>
    <xf numFmtId="0" fontId="99" fillId="0" borderId="3" xfId="0" applyFont="1" applyFill="1" applyBorder="1" applyAlignment="1" applyProtection="1">
      <alignment horizontal="center" vertical="center"/>
      <protection/>
    </xf>
    <xf numFmtId="0" fontId="99" fillId="0" borderId="3" xfId="0" applyFont="1" applyFill="1" applyBorder="1" applyAlignment="1" applyProtection="1">
      <alignment horizontal="center" vertical="center" wrapText="1"/>
      <protection/>
    </xf>
    <xf numFmtId="0" fontId="7" fillId="0" borderId="3" xfId="306" applyNumberFormat="1" applyFont="1" applyFill="1" applyBorder="1" applyAlignment="1" applyProtection="1">
      <alignment horizontal="center" vertical="center" wrapText="1"/>
      <protection/>
    </xf>
    <xf numFmtId="0" fontId="7" fillId="0" borderId="0" xfId="306" applyFont="1" applyFill="1" applyProtection="1">
      <alignment vertical="center"/>
      <protection/>
    </xf>
    <xf numFmtId="0" fontId="7" fillId="0" borderId="3" xfId="306" applyFont="1" applyFill="1" applyBorder="1" applyAlignment="1" applyProtection="1">
      <alignment horizontal="center" vertical="center"/>
      <protection/>
    </xf>
    <xf numFmtId="0" fontId="8" fillId="0" borderId="0" xfId="306" applyFont="1" applyFill="1" applyProtection="1">
      <alignment vertical="center"/>
      <protection/>
    </xf>
    <xf numFmtId="0" fontId="8" fillId="0" borderId="0" xfId="306" applyFont="1" applyFill="1" applyAlignment="1" applyProtection="1">
      <alignment horizontal="center" vertical="center"/>
      <protection/>
    </xf>
    <xf numFmtId="0" fontId="8" fillId="0" borderId="0" xfId="306" applyFont="1" applyFill="1" applyAlignment="1" applyProtection="1">
      <alignment vertical="center" shrinkToFit="1"/>
      <protection/>
    </xf>
    <xf numFmtId="184" fontId="7" fillId="0" borderId="3" xfId="306" applyNumberFormat="1" applyFont="1" applyFill="1" applyBorder="1" applyAlignment="1" applyProtection="1">
      <alignment horizontal="center" vertical="center" shrinkToFit="1"/>
      <protection/>
    </xf>
    <xf numFmtId="186" fontId="7" fillId="0" borderId="3" xfId="306" applyNumberFormat="1" applyFont="1" applyFill="1" applyBorder="1" applyAlignment="1" applyProtection="1">
      <alignment horizontal="center" vertical="center" shrinkToFit="1"/>
      <protection/>
    </xf>
    <xf numFmtId="184" fontId="9" fillId="0" borderId="3" xfId="306" applyNumberFormat="1" applyFont="1" applyFill="1" applyBorder="1" applyAlignment="1" applyProtection="1">
      <alignment horizontal="center" vertical="center" shrinkToFit="1"/>
      <protection/>
    </xf>
    <xf numFmtId="185" fontId="7" fillId="0" borderId="3" xfId="0" applyNumberFormat="1" applyFont="1" applyFill="1" applyBorder="1" applyAlignment="1" applyProtection="1">
      <alignment horizontal="center" vertical="center" shrinkToFit="1"/>
      <protection/>
    </xf>
    <xf numFmtId="0" fontId="0" fillId="0" borderId="0" xfId="0" applyBorder="1" applyAlignment="1" applyProtection="1">
      <alignment vertical="center"/>
      <protection/>
    </xf>
    <xf numFmtId="0" fontId="11" fillId="0" borderId="0" xfId="0" applyFont="1" applyBorder="1" applyAlignment="1" applyProtection="1">
      <alignment vertical="center"/>
      <protection/>
    </xf>
    <xf numFmtId="0" fontId="13" fillId="0" borderId="0" xfId="0" applyFont="1" applyBorder="1" applyAlignment="1" applyProtection="1">
      <alignment horizontal="center" vertical="center" wrapText="1"/>
      <protection/>
    </xf>
    <xf numFmtId="0" fontId="0" fillId="0" borderId="0" xfId="0" applyFill="1" applyAlignment="1" applyProtection="1">
      <alignment/>
      <protection/>
    </xf>
    <xf numFmtId="0" fontId="0" fillId="0" borderId="0" xfId="0" applyFill="1" applyAlignment="1" applyProtection="1">
      <alignment/>
      <protection/>
    </xf>
    <xf numFmtId="0" fontId="2"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right" vertical="center"/>
      <protection/>
    </xf>
    <xf numFmtId="0" fontId="2" fillId="0" borderId="19" xfId="0" applyNumberFormat="1" applyFont="1" applyFill="1" applyBorder="1" applyAlignment="1" applyProtection="1">
      <alignment horizontal="center" vertical="center"/>
      <protection/>
    </xf>
    <xf numFmtId="215" fontId="100" fillId="0" borderId="3" xfId="0" applyNumberFormat="1" applyFont="1" applyFill="1" applyBorder="1" applyAlignment="1" applyProtection="1">
      <alignment horizontal="right" vertical="center"/>
      <protection/>
    </xf>
    <xf numFmtId="0" fontId="2" fillId="0" borderId="19"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left" vertical="center"/>
      <protection/>
    </xf>
    <xf numFmtId="0" fontId="10" fillId="0" borderId="21"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protection/>
    </xf>
    <xf numFmtId="0" fontId="0" fillId="0" borderId="0" xfId="0" applyFill="1" applyAlignment="1" applyProtection="1">
      <alignment horizontal="left"/>
      <protection/>
    </xf>
    <xf numFmtId="0" fontId="2" fillId="0" borderId="19" xfId="0" applyNumberFormat="1" applyFont="1" applyFill="1" applyBorder="1" applyAlignment="1" applyProtection="1">
      <alignment vertical="center"/>
      <protection locked="0"/>
    </xf>
    <xf numFmtId="0" fontId="2" fillId="0" borderId="19" xfId="0" applyNumberFormat="1" applyFont="1" applyFill="1" applyBorder="1" applyAlignment="1" applyProtection="1">
      <alignment horizontal="center" vertical="center"/>
      <protection locked="0"/>
    </xf>
    <xf numFmtId="215" fontId="100" fillId="0" borderId="3"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protection/>
    </xf>
    <xf numFmtId="0" fontId="2" fillId="0" borderId="19" xfId="416" applyNumberFormat="1" applyFont="1" applyFill="1" applyBorder="1" applyAlignment="1" applyProtection="1">
      <alignment horizontal="left" vertical="center" wrapText="1"/>
      <protection/>
    </xf>
    <xf numFmtId="0" fontId="2" fillId="0" borderId="19" xfId="416" applyNumberFormat="1" applyFont="1" applyFill="1" applyBorder="1" applyAlignment="1" applyProtection="1">
      <alignment horizontal="center" vertical="center"/>
      <protection/>
    </xf>
    <xf numFmtId="0" fontId="0" fillId="0" borderId="0" xfId="416" applyProtection="1">
      <alignment/>
      <protection/>
    </xf>
    <xf numFmtId="0" fontId="2" fillId="0" borderId="19" xfId="416" applyNumberFormat="1" applyFont="1" applyFill="1" applyBorder="1" applyAlignment="1" applyProtection="1">
      <alignment horizontal="center" vertical="center" wrapText="1"/>
      <protection/>
    </xf>
    <xf numFmtId="0" fontId="0" fillId="0" borderId="0" xfId="416" applyFont="1" applyProtection="1">
      <alignment/>
      <protection/>
    </xf>
    <xf numFmtId="0" fontId="2" fillId="0" borderId="21" xfId="0" applyNumberFormat="1" applyFont="1" applyFill="1" applyBorder="1" applyAlignment="1" applyProtection="1">
      <alignment horizontal="right" vertical="center" wrapText="1"/>
      <protection/>
    </xf>
    <xf numFmtId="0" fontId="3" fillId="0" borderId="21" xfId="0" applyNumberFormat="1" applyFont="1" applyFill="1" applyBorder="1" applyAlignment="1" applyProtection="1">
      <alignment horizontal="right" vertical="center"/>
      <protection/>
    </xf>
    <xf numFmtId="215" fontId="10" fillId="0" borderId="3" xfId="0" applyNumberFormat="1" applyFont="1" applyFill="1" applyBorder="1" applyAlignment="1" applyProtection="1">
      <alignment horizontal="right" vertical="center"/>
      <protection/>
    </xf>
    <xf numFmtId="0" fontId="0" fillId="0" borderId="0" xfId="416" applyAlignment="1" applyProtection="1">
      <alignment horizontal="left"/>
      <protection/>
    </xf>
    <xf numFmtId="0" fontId="101" fillId="0" borderId="0" xfId="0" applyFont="1" applyFill="1" applyAlignment="1" applyProtection="1">
      <alignment vertical="center"/>
      <protection/>
    </xf>
    <xf numFmtId="0" fontId="7" fillId="0" borderId="3" xfId="416" applyNumberFormat="1" applyFont="1" applyFill="1" applyBorder="1" applyAlignment="1" applyProtection="1">
      <alignment horizontal="left" vertical="center" wrapText="1"/>
      <protection/>
    </xf>
    <xf numFmtId="0" fontId="7" fillId="0" borderId="3" xfId="416" applyNumberFormat="1" applyFont="1" applyFill="1" applyBorder="1" applyAlignment="1" applyProtection="1">
      <alignment horizontal="center" vertical="center"/>
      <protection/>
    </xf>
    <xf numFmtId="186" fontId="7" fillId="0" borderId="3" xfId="416" applyNumberFormat="1" applyFont="1" applyFill="1" applyBorder="1" applyAlignment="1" applyProtection="1">
      <alignment horizontal="right" vertical="center"/>
      <protection/>
    </xf>
    <xf numFmtId="188" fontId="7" fillId="0" borderId="3" xfId="416" applyNumberFormat="1" applyFont="1" applyFill="1" applyBorder="1" applyAlignment="1" applyProtection="1">
      <alignment horizontal="right" vertical="center"/>
      <protection/>
    </xf>
    <xf numFmtId="0" fontId="101" fillId="0" borderId="0" xfId="416" applyFont="1" applyFill="1" applyAlignment="1" applyProtection="1">
      <alignment vertical="center"/>
      <protection/>
    </xf>
    <xf numFmtId="0" fontId="2" fillId="0" borderId="19" xfId="416" applyNumberFormat="1" applyFont="1" applyFill="1" applyBorder="1" applyAlignment="1" applyProtection="1">
      <alignment vertical="center"/>
      <protection/>
    </xf>
    <xf numFmtId="0" fontId="7" fillId="0" borderId="19" xfId="416" applyNumberFormat="1" applyFont="1" applyFill="1" applyBorder="1" applyAlignment="1" applyProtection="1">
      <alignment horizontal="center" vertical="center" wrapText="1"/>
      <protection/>
    </xf>
    <xf numFmtId="0" fontId="7" fillId="0" borderId="3" xfId="416" applyNumberFormat="1" applyFont="1" applyFill="1" applyBorder="1" applyAlignment="1" applyProtection="1">
      <alignment horizontal="left" vertical="center" wrapText="1"/>
      <protection/>
    </xf>
    <xf numFmtId="0" fontId="7" fillId="0" borderId="3" xfId="416"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left" vertical="center"/>
      <protection/>
    </xf>
    <xf numFmtId="0" fontId="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186" fontId="7" fillId="0" borderId="3" xfId="0" applyNumberFormat="1" applyFont="1" applyFill="1" applyBorder="1" applyAlignment="1" applyProtection="1">
      <alignment horizontal="right" vertical="center" wrapText="1"/>
      <protection/>
    </xf>
    <xf numFmtId="188" fontId="20" fillId="0" borderId="3" xfId="0" applyNumberFormat="1" applyFont="1" applyFill="1" applyBorder="1" applyAlignment="1" applyProtection="1">
      <alignment horizontal="right" vertical="center"/>
      <protection/>
    </xf>
    <xf numFmtId="215" fontId="9" fillId="0" borderId="3" xfId="0" applyNumberFormat="1" applyFont="1" applyFill="1" applyBorder="1" applyAlignment="1" applyProtection="1">
      <alignment horizontal="right" vertical="center"/>
      <protection/>
    </xf>
    <xf numFmtId="0" fontId="101" fillId="0" borderId="0" xfId="416" applyFont="1" applyFill="1" applyAlignment="1" applyProtection="1">
      <alignment horizontal="left" vertical="center"/>
      <protection/>
    </xf>
    <xf numFmtId="186" fontId="101" fillId="0" borderId="0" xfId="416" applyNumberFormat="1" applyFont="1" applyFill="1" applyAlignment="1" applyProtection="1">
      <alignment vertical="center"/>
      <protection/>
    </xf>
    <xf numFmtId="188" fontId="101" fillId="0" borderId="0" xfId="416" applyNumberFormat="1" applyFont="1" applyFill="1" applyAlignment="1" applyProtection="1">
      <alignment vertical="center"/>
      <protection/>
    </xf>
    <xf numFmtId="188" fontId="7" fillId="0" borderId="3" xfId="416" applyNumberFormat="1" applyFont="1" applyFill="1" applyBorder="1" applyAlignment="1" applyProtection="1">
      <alignment horizontal="right" vertical="center"/>
      <protection locked="0"/>
    </xf>
    <xf numFmtId="0" fontId="101" fillId="0" borderId="0" xfId="0" applyFont="1" applyFill="1" applyAlignment="1" applyProtection="1">
      <alignment/>
      <protection/>
    </xf>
    <xf numFmtId="0" fontId="7" fillId="0" borderId="19" xfId="416" applyNumberFormat="1" applyFont="1" applyFill="1" applyBorder="1" applyAlignment="1" applyProtection="1">
      <alignment horizontal="left" vertical="center" wrapText="1"/>
      <protection/>
    </xf>
    <xf numFmtId="0" fontId="7" fillId="0" borderId="19" xfId="416" applyNumberFormat="1" applyFont="1" applyFill="1" applyBorder="1" applyAlignment="1" applyProtection="1">
      <alignment horizontal="center" vertical="center"/>
      <protection/>
    </xf>
    <xf numFmtId="188" fontId="7" fillId="0" borderId="19" xfId="416" applyNumberFormat="1" applyFont="1" applyFill="1" applyBorder="1" applyAlignment="1" applyProtection="1">
      <alignment horizontal="center" vertical="center"/>
      <protection/>
    </xf>
    <xf numFmtId="0" fontId="101" fillId="0" borderId="0" xfId="416" applyFont="1" applyFill="1" applyProtection="1">
      <alignment/>
      <protection/>
    </xf>
    <xf numFmtId="0" fontId="7" fillId="0" borderId="20" xfId="0" applyNumberFormat="1" applyFont="1" applyFill="1" applyBorder="1" applyAlignment="1" applyProtection="1">
      <alignment horizontal="left" vertical="center"/>
      <protection/>
    </xf>
    <xf numFmtId="0" fontId="7" fillId="0" borderId="21" xfId="0" applyNumberFormat="1" applyFont="1" applyFill="1" applyBorder="1" applyAlignment="1" applyProtection="1">
      <alignment horizontal="right" vertical="center" wrapText="1"/>
      <protection/>
    </xf>
    <xf numFmtId="188" fontId="20" fillId="0" borderId="21" xfId="0" applyNumberFormat="1" applyFont="1" applyFill="1" applyBorder="1" applyAlignment="1" applyProtection="1">
      <alignment horizontal="right" vertical="center"/>
      <protection/>
    </xf>
    <xf numFmtId="0" fontId="101" fillId="0" borderId="0" xfId="0" applyFont="1" applyFill="1" applyAlignment="1" applyProtection="1">
      <alignment/>
      <protection/>
    </xf>
    <xf numFmtId="0" fontId="101" fillId="0" borderId="0" xfId="416" applyFont="1" applyFill="1" applyAlignment="1" applyProtection="1">
      <alignment horizontal="left"/>
      <protection/>
    </xf>
    <xf numFmtId="188" fontId="101" fillId="0" borderId="0" xfId="416" applyNumberFormat="1" applyFont="1" applyFill="1" applyProtection="1">
      <alignment/>
      <protection/>
    </xf>
    <xf numFmtId="0" fontId="11" fillId="0" borderId="3" xfId="306" applyFont="1" applyFill="1" applyBorder="1" applyAlignment="1" applyProtection="1">
      <alignment horizontal="center" vertical="center" wrapText="1"/>
      <protection/>
    </xf>
    <xf numFmtId="0" fontId="10" fillId="0" borderId="3" xfId="306" applyNumberFormat="1" applyFont="1" applyFill="1" applyBorder="1" applyAlignment="1" applyProtection="1">
      <alignment horizontal="left" vertical="center"/>
      <protection/>
    </xf>
    <xf numFmtId="0" fontId="2" fillId="0" borderId="3" xfId="306" applyNumberFormat="1" applyFont="1" applyFill="1" applyBorder="1" applyAlignment="1" applyProtection="1">
      <alignment horizontal="center" vertical="center"/>
      <protection/>
    </xf>
    <xf numFmtId="0" fontId="2" fillId="0" borderId="3" xfId="306" applyNumberFormat="1" applyFont="1" applyFill="1" applyBorder="1" applyAlignment="1" applyProtection="1">
      <alignment horizontal="center" vertical="center" shrinkToFit="1"/>
      <protection/>
    </xf>
    <xf numFmtId="0" fontId="10" fillId="0" borderId="3" xfId="306" applyNumberFormat="1" applyFont="1" applyFill="1" applyBorder="1" applyAlignment="1" applyProtection="1">
      <alignment horizontal="center" vertical="center"/>
      <protection/>
    </xf>
    <xf numFmtId="0" fontId="2" fillId="0" borderId="19" xfId="306" applyNumberFormat="1" applyFont="1" applyFill="1" applyBorder="1" applyAlignment="1" applyProtection="1">
      <alignment horizontal="center" vertical="center"/>
      <protection/>
    </xf>
    <xf numFmtId="0" fontId="10" fillId="0" borderId="3" xfId="306" applyNumberFormat="1" applyFont="1" applyFill="1" applyBorder="1" applyAlignment="1" applyProtection="1">
      <alignment horizontal="center" vertical="center" shrinkToFit="1"/>
      <protection/>
    </xf>
    <xf numFmtId="0" fontId="9" fillId="0" borderId="0" xfId="306" applyFont="1" applyFill="1" applyProtection="1">
      <alignment vertical="center"/>
      <protection/>
    </xf>
    <xf numFmtId="0" fontId="2" fillId="0" borderId="22" xfId="306" applyNumberFormat="1" applyFont="1" applyFill="1" applyBorder="1" applyAlignment="1" applyProtection="1">
      <alignment horizontal="center" vertical="center"/>
      <protection/>
    </xf>
    <xf numFmtId="0" fontId="2" fillId="0" borderId="23" xfId="306" applyNumberFormat="1" applyFont="1" applyFill="1" applyBorder="1" applyAlignment="1" applyProtection="1">
      <alignment horizontal="center" vertical="center" shrinkToFit="1"/>
      <protection/>
    </xf>
    <xf numFmtId="0" fontId="2" fillId="0" borderId="2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wrapText="1"/>
      <protection/>
    </xf>
    <xf numFmtId="0" fontId="5" fillId="0" borderId="0" xfId="306" applyFont="1" applyFill="1" applyProtection="1">
      <alignment vertical="center"/>
      <protection/>
    </xf>
    <xf numFmtId="0" fontId="9" fillId="0" borderId="3" xfId="306" applyFont="1" applyFill="1" applyBorder="1" applyAlignment="1" applyProtection="1">
      <alignment horizontal="left" vertical="center"/>
      <protection/>
    </xf>
    <xf numFmtId="0" fontId="10" fillId="0" borderId="6" xfId="306" applyNumberFormat="1" applyFont="1" applyFill="1" applyBorder="1" applyAlignment="1" applyProtection="1">
      <alignment horizontal="left" vertical="center"/>
      <protection/>
    </xf>
    <xf numFmtId="0" fontId="2" fillId="0" borderId="6" xfId="306" applyNumberFormat="1" applyFont="1" applyFill="1" applyBorder="1" applyAlignment="1" applyProtection="1">
      <alignment horizontal="center" vertical="center"/>
      <protection/>
    </xf>
    <xf numFmtId="0" fontId="10" fillId="0" borderId="3" xfId="306" applyNumberFormat="1" applyFont="1" applyFill="1" applyBorder="1" applyAlignment="1" applyProtection="1">
      <alignment horizontal="right" vertical="center" shrinkToFit="1"/>
      <protection/>
    </xf>
    <xf numFmtId="0" fontId="7" fillId="0" borderId="0" xfId="306" applyFont="1" applyFill="1" applyAlignment="1" applyProtection="1">
      <alignment horizontal="left" vertical="center"/>
      <protection/>
    </xf>
    <xf numFmtId="0" fontId="7" fillId="0" borderId="0" xfId="306" applyFont="1" applyFill="1" applyAlignment="1" applyProtection="1">
      <alignment horizontal="center" vertical="center"/>
      <protection/>
    </xf>
    <xf numFmtId="0" fontId="7" fillId="0" borderId="0" xfId="306" applyFont="1" applyFill="1" applyAlignment="1" applyProtection="1">
      <alignment horizontal="center" vertical="center" shrinkToFit="1"/>
      <protection/>
    </xf>
    <xf numFmtId="0" fontId="11" fillId="0" borderId="3" xfId="306"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protection locked="0"/>
    </xf>
    <xf numFmtId="0" fontId="14" fillId="0" borderId="0" xfId="306" applyFont="1" applyFill="1" applyProtection="1">
      <alignment vertical="center"/>
      <protection/>
    </xf>
    <xf numFmtId="0" fontId="94" fillId="0" borderId="3" xfId="0" applyFont="1" applyFill="1" applyBorder="1" applyAlignment="1" applyProtection="1">
      <alignment horizontal="center" vertical="center" shrinkToFit="1"/>
      <protection/>
    </xf>
    <xf numFmtId="0" fontId="13" fillId="0" borderId="0" xfId="306" applyFont="1" applyFill="1" applyProtection="1">
      <alignment vertical="center"/>
      <protection/>
    </xf>
    <xf numFmtId="0" fontId="2" fillId="0" borderId="3" xfId="306" applyNumberFormat="1" applyFont="1" applyFill="1" applyBorder="1" applyAlignment="1" applyProtection="1">
      <alignment horizontal="right" vertical="center"/>
      <protection/>
    </xf>
    <xf numFmtId="0" fontId="10" fillId="0" borderId="3" xfId="306" applyFont="1" applyFill="1" applyBorder="1" applyAlignment="1" applyProtection="1">
      <alignment vertical="center"/>
      <protection/>
    </xf>
    <xf numFmtId="0" fontId="10" fillId="0" borderId="3" xfId="306" applyFont="1" applyFill="1" applyBorder="1" applyAlignment="1" applyProtection="1">
      <alignment vertical="center" shrinkToFit="1"/>
      <protection/>
    </xf>
    <xf numFmtId="0" fontId="10" fillId="0" borderId="3" xfId="306" applyFont="1" applyFill="1" applyBorder="1" applyAlignment="1" applyProtection="1">
      <alignment horizontal="right" vertical="center" shrinkToFit="1"/>
      <protection/>
    </xf>
    <xf numFmtId="0" fontId="15" fillId="0" borderId="0" xfId="306" applyFont="1" applyFill="1" applyProtection="1">
      <alignment vertical="center"/>
      <protection/>
    </xf>
    <xf numFmtId="0" fontId="13" fillId="0" borderId="0" xfId="306" applyFont="1" applyFill="1" applyAlignment="1" applyProtection="1">
      <alignment horizontal="left" vertical="center" shrinkToFit="1"/>
      <protection/>
    </xf>
    <xf numFmtId="0" fontId="13" fillId="0" borderId="0" xfId="306" applyFont="1" applyFill="1" applyAlignment="1" applyProtection="1">
      <alignment horizontal="center" vertical="center" shrinkToFit="1"/>
      <protection/>
    </xf>
    <xf numFmtId="0" fontId="16" fillId="0" borderId="0" xfId="348" applyFont="1" applyAlignment="1">
      <alignment horizontal="center" vertical="center"/>
      <protection/>
    </xf>
    <xf numFmtId="0" fontId="17" fillId="0" borderId="0" xfId="348" applyFont="1" applyAlignment="1">
      <alignment horizontal="center"/>
      <protection/>
    </xf>
    <xf numFmtId="0" fontId="18" fillId="0" borderId="3" xfId="348" applyFont="1" applyBorder="1" applyAlignment="1">
      <alignment horizontal="center" vertical="center"/>
      <protection/>
    </xf>
    <xf numFmtId="0" fontId="17" fillId="0" borderId="17" xfId="348" applyFont="1" applyBorder="1" applyAlignment="1">
      <alignment horizontal="left" wrapText="1"/>
      <protection/>
    </xf>
    <xf numFmtId="0" fontId="19" fillId="0" borderId="17" xfId="348" applyFont="1" applyBorder="1" applyAlignment="1">
      <alignment horizontal="left"/>
      <protection/>
    </xf>
    <xf numFmtId="0" fontId="17" fillId="0" borderId="0" xfId="348" applyFont="1" applyBorder="1" applyAlignment="1">
      <alignment horizontal="left"/>
      <protection/>
    </xf>
    <xf numFmtId="0" fontId="18" fillId="0" borderId="3" xfId="348" applyFont="1" applyBorder="1" applyAlignment="1">
      <alignment horizontal="center" vertical="center" shrinkToFit="1"/>
      <protection/>
    </xf>
    <xf numFmtId="41" fontId="18" fillId="0" borderId="3" xfId="348" applyNumberFormat="1" applyFont="1" applyBorder="1" applyAlignment="1">
      <alignment horizontal="center" vertical="center"/>
      <protection/>
    </xf>
    <xf numFmtId="189" fontId="18" fillId="0" borderId="3" xfId="348" applyNumberFormat="1" applyFont="1" applyBorder="1" applyAlignment="1">
      <alignment horizontal="center" vertical="center" shrinkToFit="1"/>
      <protection/>
    </xf>
    <xf numFmtId="0" fontId="18" fillId="0" borderId="3" xfId="348" applyFont="1" applyBorder="1" applyAlignment="1">
      <alignment horizontal="center" vertical="center" wrapText="1" shrinkToFit="1"/>
      <protection/>
    </xf>
    <xf numFmtId="0" fontId="5" fillId="0" borderId="3" xfId="306" applyFont="1" applyBorder="1">
      <alignment vertical="center"/>
      <protection/>
    </xf>
    <xf numFmtId="0" fontId="17" fillId="0" borderId="0" xfId="348" applyFont="1" applyAlignment="1">
      <alignment horizontal="center" vertical="center"/>
      <protection/>
    </xf>
    <xf numFmtId="0" fontId="17" fillId="0" borderId="0" xfId="348" applyFont="1" applyBorder="1" applyAlignment="1">
      <alignment horizontal="left" vertical="center"/>
      <protection/>
    </xf>
    <xf numFmtId="0" fontId="6" fillId="0" borderId="17" xfId="429" applyFont="1" applyBorder="1" applyAlignment="1">
      <alignment horizontal="center" vertical="center"/>
      <protection/>
    </xf>
    <xf numFmtId="0" fontId="91" fillId="0" borderId="0" xfId="306" applyFont="1" applyBorder="1" applyAlignment="1" applyProtection="1">
      <alignment horizontal="left" vertical="center"/>
      <protection locked="0"/>
    </xf>
    <xf numFmtId="0" fontId="91" fillId="0" borderId="0" xfId="0" applyFont="1" applyBorder="1" applyAlignment="1" applyProtection="1">
      <alignment horizontal="left" vertical="center" wrapText="1"/>
      <protection/>
    </xf>
    <xf numFmtId="0" fontId="91" fillId="0" borderId="0" xfId="0" applyFont="1" applyBorder="1" applyAlignment="1" applyProtection="1">
      <alignment horizontal="left" vertical="center"/>
      <protection/>
    </xf>
    <xf numFmtId="0" fontId="91" fillId="0" borderId="0" xfId="306" applyFont="1" applyBorder="1" applyAlignment="1" applyProtection="1">
      <alignment horizontal="left" vertical="center"/>
      <protection/>
    </xf>
    <xf numFmtId="0" fontId="7" fillId="0" borderId="3"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shrinkToFit="1"/>
      <protection/>
    </xf>
    <xf numFmtId="0" fontId="102" fillId="0" borderId="0" xfId="306" applyFont="1" applyBorder="1" applyAlignment="1" applyProtection="1">
      <alignment horizontal="center" vertical="center"/>
      <protection/>
    </xf>
    <xf numFmtId="0" fontId="7" fillId="0" borderId="3" xfId="306" applyNumberFormat="1" applyFont="1" applyFill="1" applyBorder="1" applyAlignment="1" applyProtection="1">
      <alignment horizontal="left" vertical="center" wrapText="1"/>
      <protection/>
    </xf>
    <xf numFmtId="0" fontId="102" fillId="0" borderId="0" xfId="0" applyFont="1" applyBorder="1" applyAlignment="1" applyProtection="1">
      <alignment horizontal="center" vertical="center"/>
      <protection/>
    </xf>
    <xf numFmtId="0" fontId="91" fillId="0" borderId="0" xfId="0" applyFont="1" applyBorder="1" applyAlignment="1" applyProtection="1">
      <alignment vertical="center" wrapText="1"/>
      <protection locked="0"/>
    </xf>
    <xf numFmtId="0" fontId="13" fillId="0" borderId="0" xfId="0" applyFont="1" applyBorder="1" applyAlignment="1" applyProtection="1">
      <alignment horizontal="left" vertical="center"/>
      <protection/>
    </xf>
    <xf numFmtId="0" fontId="49" fillId="0" borderId="0" xfId="306" applyFont="1" applyFill="1" applyBorder="1" applyAlignment="1" applyProtection="1">
      <alignment horizontal="center" vertical="center" wrapText="1"/>
      <protection/>
    </xf>
    <xf numFmtId="0" fontId="91" fillId="0" borderId="0" xfId="0" applyFont="1" applyFill="1" applyBorder="1" applyAlignment="1" applyProtection="1">
      <alignment vertical="center" wrapText="1"/>
      <protection/>
    </xf>
    <xf numFmtId="0" fontId="98" fillId="0" borderId="0" xfId="306" applyFont="1" applyFill="1" applyBorder="1" applyAlignment="1" applyProtection="1">
      <alignment horizontal="left" vertical="center" wrapText="1"/>
      <protection/>
    </xf>
    <xf numFmtId="0" fontId="93" fillId="0" borderId="3" xfId="306" applyFont="1" applyFill="1" applyBorder="1" applyAlignment="1" applyProtection="1">
      <alignment horizontal="center" vertical="center" wrapText="1"/>
      <protection/>
    </xf>
    <xf numFmtId="0" fontId="91" fillId="0" borderId="0" xfId="0" applyFont="1" applyBorder="1" applyAlignment="1" applyProtection="1">
      <alignment horizontal="left" vertical="center" wrapText="1"/>
      <protection locked="0"/>
    </xf>
    <xf numFmtId="0" fontId="10"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102" fillId="0" borderId="0" xfId="0" applyFont="1" applyFill="1" applyBorder="1" applyAlignment="1" applyProtection="1">
      <alignment horizontal="center" vertical="center"/>
      <protection/>
    </xf>
    <xf numFmtId="0" fontId="91" fillId="0" borderId="0" xfId="0" applyFont="1" applyFill="1" applyBorder="1" applyAlignment="1" applyProtection="1">
      <alignment horizontal="left" vertical="center"/>
      <protection/>
    </xf>
    <xf numFmtId="0" fontId="49" fillId="0" borderId="0" xfId="0" applyFont="1" applyFill="1" applyBorder="1" applyAlignment="1" applyProtection="1">
      <alignment horizontal="center" vertical="center"/>
      <protection/>
    </xf>
    <xf numFmtId="0" fontId="51" fillId="0" borderId="0" xfId="0" applyFont="1" applyFill="1" applyBorder="1" applyAlignment="1" applyProtection="1">
      <alignment horizontal="left" vertical="center" wrapText="1"/>
      <protection/>
    </xf>
    <xf numFmtId="0" fontId="51" fillId="0" borderId="0" xfId="0" applyFont="1" applyFill="1" applyBorder="1" applyAlignment="1" applyProtection="1">
      <alignment horizontal="left" vertical="center"/>
      <protection/>
    </xf>
    <xf numFmtId="0" fontId="51" fillId="0" borderId="0" xfId="0" applyFont="1" applyFill="1" applyBorder="1" applyAlignment="1" applyProtection="1">
      <alignment horizontal="right" vertical="center"/>
      <protection/>
    </xf>
    <xf numFmtId="0" fontId="99" fillId="0" borderId="3" xfId="0" applyFont="1" applyFill="1" applyBorder="1" applyAlignment="1" applyProtection="1">
      <alignment horizontal="center" vertical="center"/>
      <protection/>
    </xf>
    <xf numFmtId="0" fontId="99" fillId="0" borderId="3" xfId="0" applyFont="1" applyFill="1" applyBorder="1" applyAlignment="1" applyProtection="1">
      <alignment horizontal="center" vertical="center" wrapText="1"/>
      <protection/>
    </xf>
    <xf numFmtId="0" fontId="51" fillId="0" borderId="0" xfId="0"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103" fillId="0" borderId="3" xfId="0" applyFont="1" applyFill="1" applyBorder="1" applyAlignment="1" applyProtection="1">
      <alignment horizontal="center" vertical="center" wrapText="1"/>
      <protection/>
    </xf>
    <xf numFmtId="0" fontId="51" fillId="0" borderId="0" xfId="0" applyFont="1" applyFill="1" applyBorder="1" applyAlignment="1" applyProtection="1">
      <alignment horizontal="left" vertical="center"/>
      <protection locked="0"/>
    </xf>
    <xf numFmtId="0" fontId="51" fillId="0" borderId="0" xfId="0" applyFont="1" applyFill="1" applyBorder="1" applyAlignment="1" applyProtection="1">
      <alignment horizontal="left" vertical="center"/>
      <protection locked="0"/>
    </xf>
    <xf numFmtId="188" fontId="7" fillId="0" borderId="19" xfId="416" applyNumberFormat="1" applyFont="1" applyFill="1" applyBorder="1" applyAlignment="1" applyProtection="1">
      <alignment horizontal="center" vertical="center"/>
      <protection locked="0"/>
    </xf>
  </cellXfs>
  <cellStyles count="476">
    <cellStyle name="Normal" xfId="0"/>
    <cellStyle name="_20100326高清市院遂宁检察院1080P配置清单26日改" xfId="15"/>
    <cellStyle name="_Book1" xfId="16"/>
    <cellStyle name="_Book1_1" xfId="17"/>
    <cellStyle name="_Book1_2" xfId="18"/>
    <cellStyle name="_Book1_3" xfId="19"/>
    <cellStyle name="_ET_STYLE_NoName_00_" xfId="20"/>
    <cellStyle name="_ET_STYLE_NoName_00__Book1" xfId="21"/>
    <cellStyle name="_ET_STYLE_NoName_00__Book1_1" xfId="22"/>
    <cellStyle name="_ET_STYLE_NoName_00__Sheet3" xfId="23"/>
    <cellStyle name="_弱电系统设备配置报价清单" xfId="24"/>
    <cellStyle name="0,0&#13;&#10;NA&#13;&#10;" xfId="25"/>
    <cellStyle name="20% - 强调文字颜色 1" xfId="26"/>
    <cellStyle name="20% - 强调文字颜色 2" xfId="27"/>
    <cellStyle name="20% - 强调文字颜色 3" xfId="28"/>
    <cellStyle name="20% - 强调文字颜色 4" xfId="29"/>
    <cellStyle name="20% - 强调文字颜色 5" xfId="30"/>
    <cellStyle name="20% - 强调文字颜色 6" xfId="31"/>
    <cellStyle name="40% - 强调文字颜色 1" xfId="32"/>
    <cellStyle name="40% - 强调文字颜色 2" xfId="33"/>
    <cellStyle name="40% - 强调文字颜色 3" xfId="34"/>
    <cellStyle name="40% - 强调文字颜色 4" xfId="35"/>
    <cellStyle name="40% - 强调文字颜色 5" xfId="36"/>
    <cellStyle name="40% - 强调文字颜色 6" xfId="37"/>
    <cellStyle name="60% - 强调文字颜色 1" xfId="38"/>
    <cellStyle name="60% - 强调文字颜色 2" xfId="39"/>
    <cellStyle name="60% - 强调文字颜色 3" xfId="40"/>
    <cellStyle name="60% - 强调文字颜色 4" xfId="41"/>
    <cellStyle name="60% - 强调文字颜色 5" xfId="42"/>
    <cellStyle name="60% - 强调文字颜色 6" xfId="43"/>
    <cellStyle name="6mal" xfId="44"/>
    <cellStyle name="Accent1 - 20%" xfId="45"/>
    <cellStyle name="Accent1 - 20% 2" xfId="46"/>
    <cellStyle name="Accent1 - 20% 2 2" xfId="47"/>
    <cellStyle name="Accent1 - 20% 3" xfId="48"/>
    <cellStyle name="Accent1 - 40%" xfId="49"/>
    <cellStyle name="Accent1 - 40% 2" xfId="50"/>
    <cellStyle name="Accent1 - 40% 2 2" xfId="51"/>
    <cellStyle name="Accent1 - 40% 3" xfId="52"/>
    <cellStyle name="Accent1 - 60%" xfId="53"/>
    <cellStyle name="Accent1 - 60% 2" xfId="54"/>
    <cellStyle name="Accent1 - 60% 2 2" xfId="55"/>
    <cellStyle name="Accent1 - 60% 3" xfId="56"/>
    <cellStyle name="Accent1 10" xfId="57"/>
    <cellStyle name="Accent1 2" xfId="58"/>
    <cellStyle name="Accent1 2 2" xfId="59"/>
    <cellStyle name="Accent1 3" xfId="60"/>
    <cellStyle name="Accent1 3 2" xfId="61"/>
    <cellStyle name="Accent1 4" xfId="62"/>
    <cellStyle name="Accent1 4 2" xfId="63"/>
    <cellStyle name="Accent1 5" xfId="64"/>
    <cellStyle name="Accent1 5 2" xfId="65"/>
    <cellStyle name="Accent1 6" xfId="66"/>
    <cellStyle name="Accent1 6 2" xfId="67"/>
    <cellStyle name="Accent1 7" xfId="68"/>
    <cellStyle name="Accent1 7 2" xfId="69"/>
    <cellStyle name="Accent1 8" xfId="70"/>
    <cellStyle name="Accent1 9" xfId="71"/>
    <cellStyle name="Accent2 - 20%" xfId="72"/>
    <cellStyle name="Accent2 - 20% 2" xfId="73"/>
    <cellStyle name="Accent2 - 20% 2 2" xfId="74"/>
    <cellStyle name="Accent2 - 20% 3" xfId="75"/>
    <cellStyle name="Accent2 - 40%" xfId="76"/>
    <cellStyle name="Accent2 - 40% 2" xfId="77"/>
    <cellStyle name="Accent2 - 40% 2 2" xfId="78"/>
    <cellStyle name="Accent2 - 40% 3" xfId="79"/>
    <cellStyle name="Accent2 - 60%" xfId="80"/>
    <cellStyle name="Accent2 - 60% 2" xfId="81"/>
    <cellStyle name="Accent2 - 60% 2 2" xfId="82"/>
    <cellStyle name="Accent2 - 60% 3" xfId="83"/>
    <cellStyle name="Accent2 10" xfId="84"/>
    <cellStyle name="Accent2 2" xfId="85"/>
    <cellStyle name="Accent2 2 2" xfId="86"/>
    <cellStyle name="Accent2 3" xfId="87"/>
    <cellStyle name="Accent2 3 2" xfId="88"/>
    <cellStyle name="Accent2 4" xfId="89"/>
    <cellStyle name="Accent2 4 2" xfId="90"/>
    <cellStyle name="Accent2 5" xfId="91"/>
    <cellStyle name="Accent2 5 2" xfId="92"/>
    <cellStyle name="Accent2 6" xfId="93"/>
    <cellStyle name="Accent2 6 2" xfId="94"/>
    <cellStyle name="Accent2 7" xfId="95"/>
    <cellStyle name="Accent2 7 2" xfId="96"/>
    <cellStyle name="Accent2 8" xfId="97"/>
    <cellStyle name="Accent2 9" xfId="98"/>
    <cellStyle name="Accent3 - 20%" xfId="99"/>
    <cellStyle name="Accent3 - 20% 2" xfId="100"/>
    <cellStyle name="Accent3 - 20% 2 2" xfId="101"/>
    <cellStyle name="Accent3 - 20% 3" xfId="102"/>
    <cellStyle name="Accent3 - 40%" xfId="103"/>
    <cellStyle name="Accent3 - 40% 2" xfId="104"/>
    <cellStyle name="Accent3 - 40% 2 2" xfId="105"/>
    <cellStyle name="Accent3 - 40% 3" xfId="106"/>
    <cellStyle name="Accent3 - 60%" xfId="107"/>
    <cellStyle name="Accent3 - 60% 2" xfId="108"/>
    <cellStyle name="Accent3 - 60% 2 2" xfId="109"/>
    <cellStyle name="Accent3 - 60% 3" xfId="110"/>
    <cellStyle name="Accent3 10" xfId="111"/>
    <cellStyle name="Accent3 2" xfId="112"/>
    <cellStyle name="Accent3 2 2" xfId="113"/>
    <cellStyle name="Accent3 3" xfId="114"/>
    <cellStyle name="Accent3 3 2" xfId="115"/>
    <cellStyle name="Accent3 4" xfId="116"/>
    <cellStyle name="Accent3 4 2" xfId="117"/>
    <cellStyle name="Accent3 5" xfId="118"/>
    <cellStyle name="Accent3 5 2" xfId="119"/>
    <cellStyle name="Accent3 6" xfId="120"/>
    <cellStyle name="Accent3 6 2" xfId="121"/>
    <cellStyle name="Accent3 7" xfId="122"/>
    <cellStyle name="Accent3 7 2" xfId="123"/>
    <cellStyle name="Accent3 8" xfId="124"/>
    <cellStyle name="Accent3 9" xfId="125"/>
    <cellStyle name="Accent4 - 20%" xfId="126"/>
    <cellStyle name="Accent4 - 20% 2" xfId="127"/>
    <cellStyle name="Accent4 - 20% 2 2" xfId="128"/>
    <cellStyle name="Accent4 - 20% 3" xfId="129"/>
    <cellStyle name="Accent4 - 40%" xfId="130"/>
    <cellStyle name="Accent4 - 40% 2" xfId="131"/>
    <cellStyle name="Accent4 - 40% 2 2" xfId="132"/>
    <cellStyle name="Accent4 - 40% 3" xfId="133"/>
    <cellStyle name="Accent4 - 60%" xfId="134"/>
    <cellStyle name="Accent4 - 60% 2" xfId="135"/>
    <cellStyle name="Accent4 - 60% 2 2" xfId="136"/>
    <cellStyle name="Accent4 - 60% 3" xfId="137"/>
    <cellStyle name="Accent4 10" xfId="138"/>
    <cellStyle name="Accent4 2" xfId="139"/>
    <cellStyle name="Accent4 2 2" xfId="140"/>
    <cellStyle name="Accent4 3" xfId="141"/>
    <cellStyle name="Accent4 3 2" xfId="142"/>
    <cellStyle name="Accent4 4" xfId="143"/>
    <cellStyle name="Accent4 4 2" xfId="144"/>
    <cellStyle name="Accent4 5" xfId="145"/>
    <cellStyle name="Accent4 5 2" xfId="146"/>
    <cellStyle name="Accent4 6" xfId="147"/>
    <cellStyle name="Accent4 6 2" xfId="148"/>
    <cellStyle name="Accent4 7" xfId="149"/>
    <cellStyle name="Accent4 7 2" xfId="150"/>
    <cellStyle name="Accent4 8" xfId="151"/>
    <cellStyle name="Accent4 9" xfId="152"/>
    <cellStyle name="Accent5 - 20%" xfId="153"/>
    <cellStyle name="Accent5 - 20% 2" xfId="154"/>
    <cellStyle name="Accent5 - 20% 2 2" xfId="155"/>
    <cellStyle name="Accent5 - 20% 3" xfId="156"/>
    <cellStyle name="Accent5 - 40%" xfId="157"/>
    <cellStyle name="Accent5 - 40% 2" xfId="158"/>
    <cellStyle name="Accent5 - 40% 2 2" xfId="159"/>
    <cellStyle name="Accent5 - 40% 3" xfId="160"/>
    <cellStyle name="Accent5 - 60%" xfId="161"/>
    <cellStyle name="Accent5 - 60% 2" xfId="162"/>
    <cellStyle name="Accent5 - 60% 2 2" xfId="163"/>
    <cellStyle name="Accent5 - 60% 3" xfId="164"/>
    <cellStyle name="Accent5 10" xfId="165"/>
    <cellStyle name="Accent5 2" xfId="166"/>
    <cellStyle name="Accent5 2 2" xfId="167"/>
    <cellStyle name="Accent5 3" xfId="168"/>
    <cellStyle name="Accent5 3 2" xfId="169"/>
    <cellStyle name="Accent5 4" xfId="170"/>
    <cellStyle name="Accent5 4 2" xfId="171"/>
    <cellStyle name="Accent5 5" xfId="172"/>
    <cellStyle name="Accent5 5 2" xfId="173"/>
    <cellStyle name="Accent5 6" xfId="174"/>
    <cellStyle name="Accent5 6 2" xfId="175"/>
    <cellStyle name="Accent5 7" xfId="176"/>
    <cellStyle name="Accent5 7 2" xfId="177"/>
    <cellStyle name="Accent5 8" xfId="178"/>
    <cellStyle name="Accent5 9" xfId="179"/>
    <cellStyle name="Accent6 - 20%" xfId="180"/>
    <cellStyle name="Accent6 - 20% 2" xfId="181"/>
    <cellStyle name="Accent6 - 20% 2 2" xfId="182"/>
    <cellStyle name="Accent6 - 20% 3" xfId="183"/>
    <cellStyle name="Accent6 - 40%" xfId="184"/>
    <cellStyle name="Accent6 - 40% 2" xfId="185"/>
    <cellStyle name="Accent6 - 40% 2 2" xfId="186"/>
    <cellStyle name="Accent6 - 40% 3" xfId="187"/>
    <cellStyle name="Accent6 - 60%" xfId="188"/>
    <cellStyle name="Accent6 - 60% 2" xfId="189"/>
    <cellStyle name="Accent6 - 60% 2 2" xfId="190"/>
    <cellStyle name="Accent6 - 60% 3" xfId="191"/>
    <cellStyle name="Accent6 10" xfId="192"/>
    <cellStyle name="Accent6 2" xfId="193"/>
    <cellStyle name="Accent6 2 2" xfId="194"/>
    <cellStyle name="Accent6 3" xfId="195"/>
    <cellStyle name="Accent6 3 2" xfId="196"/>
    <cellStyle name="Accent6 4" xfId="197"/>
    <cellStyle name="Accent6 4 2" xfId="198"/>
    <cellStyle name="Accent6 5" xfId="199"/>
    <cellStyle name="Accent6 5 2" xfId="200"/>
    <cellStyle name="Accent6 6" xfId="201"/>
    <cellStyle name="Accent6 6 2" xfId="202"/>
    <cellStyle name="Accent6 7" xfId="203"/>
    <cellStyle name="Accent6 7 2" xfId="204"/>
    <cellStyle name="Accent6 8" xfId="205"/>
    <cellStyle name="Accent6 9" xfId="206"/>
    <cellStyle name="args.style" xfId="207"/>
    <cellStyle name="Comma [0]_!!!GO" xfId="208"/>
    <cellStyle name="comma zerodec" xfId="209"/>
    <cellStyle name="Comma_!!!GO" xfId="210"/>
    <cellStyle name="Currency [0]_!!!GO" xfId="211"/>
    <cellStyle name="Currency_!!!GO" xfId="212"/>
    <cellStyle name="Currency1" xfId="213"/>
    <cellStyle name="Date" xfId="214"/>
    <cellStyle name="Dollar (zero dec)" xfId="215"/>
    <cellStyle name="Grey" xfId="216"/>
    <cellStyle name="Header1" xfId="217"/>
    <cellStyle name="Header2" xfId="218"/>
    <cellStyle name="Header2 2" xfId="219"/>
    <cellStyle name="Input [yellow]" xfId="220"/>
    <cellStyle name="Input [yellow] 2" xfId="221"/>
    <cellStyle name="Input Cells" xfId="222"/>
    <cellStyle name="Linked Cells" xfId="223"/>
    <cellStyle name="Millares [0]_96 Risk" xfId="224"/>
    <cellStyle name="Millares_96 Risk" xfId="225"/>
    <cellStyle name="Milliers [0]_!!!GO" xfId="226"/>
    <cellStyle name="Milliers_!!!GO" xfId="227"/>
    <cellStyle name="Moneda [0]_96 Risk" xfId="228"/>
    <cellStyle name="Moneda_96 Risk" xfId="229"/>
    <cellStyle name="Mon閠aire [0]_!!!GO" xfId="230"/>
    <cellStyle name="Mon閠aire_!!!GO" xfId="231"/>
    <cellStyle name="New Times Roman" xfId="232"/>
    <cellStyle name="no dec" xfId="233"/>
    <cellStyle name="Normal - Style1" xfId="234"/>
    <cellStyle name="Normal_!!!GO" xfId="235"/>
    <cellStyle name="per.style" xfId="236"/>
    <cellStyle name="Percent [2]" xfId="237"/>
    <cellStyle name="Percent_!!!GO" xfId="238"/>
    <cellStyle name="Pourcentage_pldt" xfId="239"/>
    <cellStyle name="PSChar" xfId="240"/>
    <cellStyle name="PSDate" xfId="241"/>
    <cellStyle name="PSDec" xfId="242"/>
    <cellStyle name="PSHeading" xfId="243"/>
    <cellStyle name="PSInt" xfId="244"/>
    <cellStyle name="PSSpacer" xfId="245"/>
    <cellStyle name="s]&#13;&#10;;load=C:\WINDOWS\VERINST.EXE APMAPP.EXE &#13;&#10;run=&#13;&#10;Beep=yes&#13;&#10;NullPort=None&#13;&#10;BorderWidth=3&#13;&#10;CursorBlinkRate=780&#13;&#10;Double" xfId="246"/>
    <cellStyle name="s]&#13;&#10;;load=C:\WINDOWS\VERINST.EXE APMAPP.EXE &#13;&#10;run=&#13;&#10;Beep=yes&#13;&#10;NullPort=None&#13;&#10;BorderWidth=3&#13;&#10;CursorBlinkRate=780&#13;&#10;Double 2" xfId="247"/>
    <cellStyle name="s]&#13;&#10;;load=C:\WINDOWS\VERINST.EXE APMAPP.EXE &#13;&#10;run=&#13;&#10;Beep=yes&#13;&#10;NullPort=None&#13;&#10;BorderWidth=3&#13;&#10;CursorBlinkRate=780&#13;&#10;Double 2 2" xfId="248"/>
    <cellStyle name="s]&#13;&#10;;load=C:\WINDOWS\VERINST.EXE APMAPP.EXE &#13;&#10;run=&#13;&#10;Beep=yes&#13;&#10;NullPort=None&#13;&#10;BorderWidth=3&#13;&#10;CursorBlinkRate=780&#13;&#10;Double 3" xfId="249"/>
    <cellStyle name="s]&#13;&#10;;load=C:\WINDOWS\VERINST.EXE APMAPP.EXE &#13;&#10;run=&#13;&#10;Beep=yes&#13;&#10;NullPort=None&#13;&#10;BorderWidth=3&#13;&#10;CursorBlinkRate=780&#13;&#10;Double 3 2" xfId="250"/>
    <cellStyle name="s]&#13;&#10;;load=C:\WINDOWS\VERINST.EXE APMAPP.EXE &#13;&#10;run=&#13;&#10;Beep=yes&#13;&#10;NullPort=None&#13;&#10;BorderWidth=3&#13;&#10;CursorBlinkRate=780&#13;&#10;Double 4" xfId="251"/>
    <cellStyle name="sstot" xfId="252"/>
    <cellStyle name="Standard_AREAS" xfId="253"/>
    <cellStyle name="t" xfId="254"/>
    <cellStyle name="t_HVAC Equipment (3)" xfId="255"/>
    <cellStyle name="Percent" xfId="256"/>
    <cellStyle name="百分比 2" xfId="257"/>
    <cellStyle name="百分比 2 2" xfId="258"/>
    <cellStyle name="百分比 2 2 2" xfId="259"/>
    <cellStyle name="百分比 2 3" xfId="260"/>
    <cellStyle name="百分比 3" xfId="261"/>
    <cellStyle name="捠壿 [0.00]_Region Orders (2)" xfId="262"/>
    <cellStyle name="捠壿_Region Orders (2)" xfId="263"/>
    <cellStyle name="编号" xfId="264"/>
    <cellStyle name="标题" xfId="265"/>
    <cellStyle name="标题 1" xfId="266"/>
    <cellStyle name="标题 2" xfId="267"/>
    <cellStyle name="标题 3" xfId="268"/>
    <cellStyle name="标题 4" xfId="269"/>
    <cellStyle name="标题1" xfId="270"/>
    <cellStyle name="表标题" xfId="271"/>
    <cellStyle name="表标题 2" xfId="272"/>
    <cellStyle name="表标题 2 2" xfId="273"/>
    <cellStyle name="表标题 3" xfId="274"/>
    <cellStyle name="部门" xfId="275"/>
    <cellStyle name="差" xfId="276"/>
    <cellStyle name="差_Book1" xfId="277"/>
    <cellStyle name="差_Book1_1" xfId="278"/>
    <cellStyle name="差_Book1_1 2" xfId="279"/>
    <cellStyle name="差_Book1_1 2 2" xfId="280"/>
    <cellStyle name="差_Book1_1 3" xfId="281"/>
    <cellStyle name="差_Book1_2" xfId="282"/>
    <cellStyle name="差_Book1_2 2" xfId="283"/>
    <cellStyle name="差_Book1_2 2 2" xfId="284"/>
    <cellStyle name="差_Book1_2 3" xfId="285"/>
    <cellStyle name="差_Book1_2 3 2" xfId="286"/>
    <cellStyle name="差_Book1_2 4" xfId="287"/>
    <cellStyle name="常规 10" xfId="288"/>
    <cellStyle name="常规 10 2" xfId="289"/>
    <cellStyle name="常规 10 3" xfId="290"/>
    <cellStyle name="常规 11" xfId="291"/>
    <cellStyle name="常规 11 2" xfId="292"/>
    <cellStyle name="常规 11 3" xfId="293"/>
    <cellStyle name="常规 12" xfId="294"/>
    <cellStyle name="常规 12 2" xfId="295"/>
    <cellStyle name="常规 12 3" xfId="296"/>
    <cellStyle name="常规 13" xfId="297"/>
    <cellStyle name="常规 13 2" xfId="298"/>
    <cellStyle name="常规 13 3" xfId="299"/>
    <cellStyle name="常规 13 4" xfId="300"/>
    <cellStyle name="常规 14" xfId="301"/>
    <cellStyle name="常规 15" xfId="302"/>
    <cellStyle name="常规 16" xfId="303"/>
    <cellStyle name="常规 17" xfId="304"/>
    <cellStyle name="常规 18" xfId="305"/>
    <cellStyle name="常规 2" xfId="306"/>
    <cellStyle name="常规 2 2" xfId="307"/>
    <cellStyle name="常规 2 2 2" xfId="308"/>
    <cellStyle name="常规 2 2 2 2" xfId="309"/>
    <cellStyle name="常规 2 2 2 2 2" xfId="310"/>
    <cellStyle name="常规 2 2 2 3" xfId="311"/>
    <cellStyle name="常规 2 2 2 4" xfId="312"/>
    <cellStyle name="常规 2 2 3" xfId="313"/>
    <cellStyle name="常规 2 2 3 2" xfId="314"/>
    <cellStyle name="常规 2 2 4" xfId="315"/>
    <cellStyle name="常规 2 2 4 2" xfId="316"/>
    <cellStyle name="常规 2 2 5" xfId="317"/>
    <cellStyle name="常规 2 2 6" xfId="318"/>
    <cellStyle name="常规 2 2 7" xfId="319"/>
    <cellStyle name="常规 2 2 8" xfId="320"/>
    <cellStyle name="常规 2 2 9" xfId="321"/>
    <cellStyle name="常规 2 3" xfId="322"/>
    <cellStyle name="常规 2 3 2" xfId="323"/>
    <cellStyle name="常规 2 3 2 2" xfId="324"/>
    <cellStyle name="常规 2 3 2 2 2" xfId="325"/>
    <cellStyle name="常规 2 3 2 3" xfId="326"/>
    <cellStyle name="常规 2 3 3" xfId="327"/>
    <cellStyle name="常规 2 3 3 2" xfId="328"/>
    <cellStyle name="常规 2 3 3 3" xfId="329"/>
    <cellStyle name="常规 2 3 4" xfId="330"/>
    <cellStyle name="常规 2 3 4 2" xfId="331"/>
    <cellStyle name="常规 2 3 5" xfId="332"/>
    <cellStyle name="常规 2 3 6" xfId="333"/>
    <cellStyle name="常规 2 3 7" xfId="334"/>
    <cellStyle name="常规 2 4" xfId="335"/>
    <cellStyle name="常规 2 4 2" xfId="336"/>
    <cellStyle name="常规 2 4 2 2" xfId="337"/>
    <cellStyle name="常规 2 4 3" xfId="338"/>
    <cellStyle name="常规 2 4 3 2" xfId="339"/>
    <cellStyle name="常规 2 4 4" xfId="340"/>
    <cellStyle name="常规 2 5" xfId="341"/>
    <cellStyle name="常规 2 5 2" xfId="342"/>
    <cellStyle name="常规 2 5 2 2" xfId="343"/>
    <cellStyle name="常规 2 5 3" xfId="344"/>
    <cellStyle name="常规 2 6" xfId="345"/>
    <cellStyle name="常规 2 7" xfId="346"/>
    <cellStyle name="常规 2_机电控制价100112" xfId="347"/>
    <cellStyle name="常规 3" xfId="348"/>
    <cellStyle name="常规 3 2" xfId="349"/>
    <cellStyle name="常规 3 2 2" xfId="350"/>
    <cellStyle name="常规 3 2 2 2" xfId="351"/>
    <cellStyle name="常规 3 2 2 3" xfId="352"/>
    <cellStyle name="常规 3 2 3" xfId="353"/>
    <cellStyle name="常规 3 2 3 2" xfId="354"/>
    <cellStyle name="常规 3 2 4" xfId="355"/>
    <cellStyle name="常规 3 2 5" xfId="356"/>
    <cellStyle name="常规 3 2 6" xfId="357"/>
    <cellStyle name="常规 3 3" xfId="358"/>
    <cellStyle name="常规 3 3 2" xfId="359"/>
    <cellStyle name="常规 3 3 2 2" xfId="360"/>
    <cellStyle name="常规 3 3 2 3" xfId="361"/>
    <cellStyle name="常规 3 3 3" xfId="362"/>
    <cellStyle name="常规 3 3 3 2" xfId="363"/>
    <cellStyle name="常规 3 3 4" xfId="364"/>
    <cellStyle name="常规 3 3 4 2" xfId="365"/>
    <cellStyle name="常规 3 3 5" xfId="366"/>
    <cellStyle name="常规 3 4" xfId="367"/>
    <cellStyle name="常规 3 4 2" xfId="368"/>
    <cellStyle name="常规 3 4 3" xfId="369"/>
    <cellStyle name="常规 3 5" xfId="370"/>
    <cellStyle name="常规 3 5 2" xfId="371"/>
    <cellStyle name="常规 3 6" xfId="372"/>
    <cellStyle name="常规 3 7" xfId="373"/>
    <cellStyle name="常规 3 8" xfId="374"/>
    <cellStyle name="常规 4" xfId="375"/>
    <cellStyle name="常规 4 2" xfId="376"/>
    <cellStyle name="常规 4 2 2" xfId="377"/>
    <cellStyle name="常规 4 2 2 2" xfId="378"/>
    <cellStyle name="常规 4 2 3" xfId="379"/>
    <cellStyle name="常规 4 3" xfId="380"/>
    <cellStyle name="常规 4 3 2" xfId="381"/>
    <cellStyle name="常规 4 3 2 2" xfId="382"/>
    <cellStyle name="常规 4 3 3" xfId="383"/>
    <cellStyle name="常规 4 4" xfId="384"/>
    <cellStyle name="常规 4 4 2" xfId="385"/>
    <cellStyle name="常规 4 5" xfId="386"/>
    <cellStyle name="常规 4 5 2" xfId="387"/>
    <cellStyle name="常规 4 6" xfId="388"/>
    <cellStyle name="常规 4 7" xfId="389"/>
    <cellStyle name="常规 5" xfId="390"/>
    <cellStyle name="常规 5 2" xfId="391"/>
    <cellStyle name="常规 5 2 2" xfId="392"/>
    <cellStyle name="常规 5 2 2 2" xfId="393"/>
    <cellStyle name="常规 5 2 3" xfId="394"/>
    <cellStyle name="常规 5 3" xfId="395"/>
    <cellStyle name="常规 5 3 2" xfId="396"/>
    <cellStyle name="常规 5 3 2 2" xfId="397"/>
    <cellStyle name="常规 5 3 3" xfId="398"/>
    <cellStyle name="常规 5 4" xfId="399"/>
    <cellStyle name="常规 5 4 2" xfId="400"/>
    <cellStyle name="常规 5 4 3" xfId="401"/>
    <cellStyle name="常规 5 5" xfId="402"/>
    <cellStyle name="常规 5 5 2" xfId="403"/>
    <cellStyle name="常规 5 6" xfId="404"/>
    <cellStyle name="常规 5 6 2" xfId="405"/>
    <cellStyle name="常规 5 7" xfId="406"/>
    <cellStyle name="常规 5 8" xfId="407"/>
    <cellStyle name="常规 5 9" xfId="408"/>
    <cellStyle name="常规 6" xfId="409"/>
    <cellStyle name="常规 6 2" xfId="410"/>
    <cellStyle name="常规 6 2 2" xfId="411"/>
    <cellStyle name="常规 6 3" xfId="412"/>
    <cellStyle name="常规 6 3 2" xfId="413"/>
    <cellStyle name="常规 6 4" xfId="414"/>
    <cellStyle name="常规 6 5" xfId="415"/>
    <cellStyle name="常规 7" xfId="416"/>
    <cellStyle name="常规 7 2" xfId="417"/>
    <cellStyle name="常规 7 2 2" xfId="418"/>
    <cellStyle name="常规 7 3" xfId="419"/>
    <cellStyle name="常规 7 3 2" xfId="420"/>
    <cellStyle name="常规 7 4" xfId="421"/>
    <cellStyle name="常规 7 5" xfId="422"/>
    <cellStyle name="常规 8" xfId="423"/>
    <cellStyle name="常规 8 2" xfId="424"/>
    <cellStyle name="常规 8 3" xfId="425"/>
    <cellStyle name="常规 9" xfId="426"/>
    <cellStyle name="常规 9 2" xfId="427"/>
    <cellStyle name="常规 9 3" xfId="428"/>
    <cellStyle name="常规_锁蒙公路土建、路面工程招标参考控制价编制数据分析表(2008.11.11).改xls 2" xfId="429"/>
    <cellStyle name="分级显示行_1_Book1" xfId="430"/>
    <cellStyle name="分级显示列_1_Book1" xfId="431"/>
    <cellStyle name="好" xfId="432"/>
    <cellStyle name="好_Book1" xfId="433"/>
    <cellStyle name="好_Book1_1" xfId="434"/>
    <cellStyle name="好_Book1_1 2" xfId="435"/>
    <cellStyle name="好_Book1_1 2 2" xfId="436"/>
    <cellStyle name="好_Book1_1 3" xfId="437"/>
    <cellStyle name="好_Book1_2" xfId="438"/>
    <cellStyle name="好_Book1_2 2" xfId="439"/>
    <cellStyle name="好_Book1_2 2 2" xfId="440"/>
    <cellStyle name="好_Book1_2 3" xfId="441"/>
    <cellStyle name="好_Book1_2 3 2" xfId="442"/>
    <cellStyle name="好_Book1_2 4" xfId="443"/>
    <cellStyle name="汇总" xfId="444"/>
    <cellStyle name="Currency" xfId="445"/>
    <cellStyle name="Currency [0]" xfId="446"/>
    <cellStyle name="计算" xfId="447"/>
    <cellStyle name="检查单元格" xfId="448"/>
    <cellStyle name="解释性文本" xfId="449"/>
    <cellStyle name="借出原因" xfId="450"/>
    <cellStyle name="警告文本" xfId="451"/>
    <cellStyle name="链接单元格" xfId="452"/>
    <cellStyle name="普通_laroux" xfId="453"/>
    <cellStyle name="千分位[0]_laroux" xfId="454"/>
    <cellStyle name="千分位_laroux" xfId="455"/>
    <cellStyle name="千位[0]_ 方正PC" xfId="456"/>
    <cellStyle name="千位_ 方正PC" xfId="457"/>
    <cellStyle name="Comma" xfId="458"/>
    <cellStyle name="千位分隔 2" xfId="459"/>
    <cellStyle name="Comma [0]" xfId="460"/>
    <cellStyle name="强调 1" xfId="461"/>
    <cellStyle name="强调 1 2" xfId="462"/>
    <cellStyle name="强调 1 2 2" xfId="463"/>
    <cellStyle name="强调 1 3" xfId="464"/>
    <cellStyle name="强调 2" xfId="465"/>
    <cellStyle name="强调 2 2" xfId="466"/>
    <cellStyle name="强调 2 2 2" xfId="467"/>
    <cellStyle name="强调 2 3" xfId="468"/>
    <cellStyle name="强调 3" xfId="469"/>
    <cellStyle name="强调 3 2" xfId="470"/>
    <cellStyle name="强调 3 2 2" xfId="471"/>
    <cellStyle name="强调 3 3" xfId="472"/>
    <cellStyle name="强调文字颜色 1" xfId="473"/>
    <cellStyle name="强调文字颜色 2" xfId="474"/>
    <cellStyle name="强调文字颜色 3" xfId="475"/>
    <cellStyle name="强调文字颜色 4" xfId="476"/>
    <cellStyle name="强调文字颜色 5" xfId="477"/>
    <cellStyle name="强调文字颜色 6" xfId="478"/>
    <cellStyle name="日期" xfId="479"/>
    <cellStyle name="商品名称" xfId="480"/>
    <cellStyle name="适中" xfId="481"/>
    <cellStyle name="输出" xfId="482"/>
    <cellStyle name="输入" xfId="483"/>
    <cellStyle name="数量" xfId="484"/>
    <cellStyle name="样式 1" xfId="485"/>
    <cellStyle name="昗弨_Pacific Region P&amp;L" xfId="486"/>
    <cellStyle name="寘嬫愗傝 [0.00]_Region Orders (2)" xfId="487"/>
    <cellStyle name="寘嬫愗傝_Region Orders (2)" xfId="488"/>
    <cellStyle name="注释" xfId="4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657225</xdr:colOff>
      <xdr:row>0</xdr:row>
      <xdr:rowOff>76200</xdr:rowOff>
    </xdr:from>
    <xdr:to>
      <xdr:col>3</xdr:col>
      <xdr:colOff>1343025</xdr:colOff>
      <xdr:row>0</xdr:row>
      <xdr:rowOff>381000</xdr:rowOff>
    </xdr:to>
    <xdr:pic>
      <xdr:nvPicPr>
        <xdr:cNvPr id="1" name="图片 2"/>
        <xdr:cNvPicPr preferRelativeResize="1">
          <a:picLocks noChangeAspect="1"/>
        </xdr:cNvPicPr>
      </xdr:nvPicPr>
      <xdr:blipFill>
        <a:blip r:embed="rId1"/>
        <a:stretch>
          <a:fillRect/>
        </a:stretch>
      </xdr:blipFill>
      <xdr:spPr>
        <a:xfrm>
          <a:off x="4838700" y="76200"/>
          <a:ext cx="685800" cy="304800"/>
        </a:xfrm>
        <a:prstGeom prst="rect">
          <a:avLst/>
        </a:prstGeom>
        <a:noFill/>
        <a:ln w="9525" cmpd="sng">
          <a:noFill/>
        </a:ln>
      </xdr:spPr>
    </xdr:pic>
    <xdr:clientData/>
  </xdr:twoCellAnchor>
  <xdr:twoCellAnchor>
    <xdr:from>
      <xdr:col>3</xdr:col>
      <xdr:colOff>657225</xdr:colOff>
      <xdr:row>0</xdr:row>
      <xdr:rowOff>76200</xdr:rowOff>
    </xdr:from>
    <xdr:to>
      <xdr:col>3</xdr:col>
      <xdr:colOff>1333500</xdr:colOff>
      <xdr:row>0</xdr:row>
      <xdr:rowOff>314325</xdr:rowOff>
    </xdr:to>
    <xdr:sp>
      <xdr:nvSpPr>
        <xdr:cNvPr id="2" name="TextBox 3"/>
        <xdr:cNvSpPr txBox="1">
          <a:spLocks noChangeArrowheads="1"/>
        </xdr:cNvSpPr>
      </xdr:nvSpPr>
      <xdr:spPr>
        <a:xfrm>
          <a:off x="4838700" y="76200"/>
          <a:ext cx="676275" cy="23812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857250</xdr:colOff>
      <xdr:row>0</xdr:row>
      <xdr:rowOff>9525</xdr:rowOff>
    </xdr:from>
    <xdr:to>
      <xdr:col>2</xdr:col>
      <xdr:colOff>1543050</xdr:colOff>
      <xdr:row>0</xdr:row>
      <xdr:rowOff>314325</xdr:rowOff>
    </xdr:to>
    <xdr:pic>
      <xdr:nvPicPr>
        <xdr:cNvPr id="1" name="图片 3"/>
        <xdr:cNvPicPr preferRelativeResize="1">
          <a:picLocks noChangeAspect="1"/>
        </xdr:cNvPicPr>
      </xdr:nvPicPr>
      <xdr:blipFill>
        <a:blip r:embed="rId1"/>
        <a:stretch>
          <a:fillRect/>
        </a:stretch>
      </xdr:blipFill>
      <xdr:spPr>
        <a:xfrm>
          <a:off x="4667250" y="9525"/>
          <a:ext cx="685800" cy="304800"/>
        </a:xfrm>
        <a:prstGeom prst="rect">
          <a:avLst/>
        </a:prstGeom>
        <a:noFill/>
        <a:ln w="9525" cmpd="sng">
          <a:noFill/>
        </a:ln>
      </xdr:spPr>
    </xdr:pic>
    <xdr:clientData/>
  </xdr:twoCellAnchor>
  <xdr:twoCellAnchor>
    <xdr:from>
      <xdr:col>2</xdr:col>
      <xdr:colOff>857250</xdr:colOff>
      <xdr:row>0</xdr:row>
      <xdr:rowOff>9525</xdr:rowOff>
    </xdr:from>
    <xdr:to>
      <xdr:col>2</xdr:col>
      <xdr:colOff>1533525</xdr:colOff>
      <xdr:row>0</xdr:row>
      <xdr:rowOff>247650</xdr:rowOff>
    </xdr:to>
    <xdr:sp>
      <xdr:nvSpPr>
        <xdr:cNvPr id="2" name="TextBox 5"/>
        <xdr:cNvSpPr txBox="1">
          <a:spLocks noChangeArrowheads="1"/>
        </xdr:cNvSpPr>
      </xdr:nvSpPr>
      <xdr:spPr>
        <a:xfrm>
          <a:off x="4667250" y="9525"/>
          <a:ext cx="676275" cy="23812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0</xdr:row>
      <xdr:rowOff>0</xdr:rowOff>
    </xdr:from>
    <xdr:to>
      <xdr:col>2</xdr:col>
      <xdr:colOff>1485900</xdr:colOff>
      <xdr:row>0</xdr:row>
      <xdr:rowOff>238125</xdr:rowOff>
    </xdr:to>
    <xdr:sp>
      <xdr:nvSpPr>
        <xdr:cNvPr id="1" name="TextBox 5"/>
        <xdr:cNvSpPr txBox="1">
          <a:spLocks noChangeArrowheads="1"/>
        </xdr:cNvSpPr>
      </xdr:nvSpPr>
      <xdr:spPr>
        <a:xfrm>
          <a:off x="4619625" y="0"/>
          <a:ext cx="685800" cy="23812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0</xdr:row>
      <xdr:rowOff>104775</xdr:rowOff>
    </xdr:from>
    <xdr:to>
      <xdr:col>5</xdr:col>
      <xdr:colOff>609600</xdr:colOff>
      <xdr:row>0</xdr:row>
      <xdr:rowOff>304800</xdr:rowOff>
    </xdr:to>
    <xdr:sp>
      <xdr:nvSpPr>
        <xdr:cNvPr id="1" name="TextBox 3"/>
        <xdr:cNvSpPr txBox="1">
          <a:spLocks noChangeArrowheads="1"/>
        </xdr:cNvSpPr>
      </xdr:nvSpPr>
      <xdr:spPr>
        <a:xfrm>
          <a:off x="4953000" y="104775"/>
          <a:ext cx="504825" cy="20002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0</xdr:row>
      <xdr:rowOff>104775</xdr:rowOff>
    </xdr:from>
    <xdr:to>
      <xdr:col>5</xdr:col>
      <xdr:colOff>609600</xdr:colOff>
      <xdr:row>0</xdr:row>
      <xdr:rowOff>247650</xdr:rowOff>
    </xdr:to>
    <xdr:sp>
      <xdr:nvSpPr>
        <xdr:cNvPr id="1" name="TextBox 2"/>
        <xdr:cNvSpPr txBox="1">
          <a:spLocks noChangeArrowheads="1"/>
        </xdr:cNvSpPr>
      </xdr:nvSpPr>
      <xdr:spPr>
        <a:xfrm>
          <a:off x="4953000" y="104775"/>
          <a:ext cx="504825" cy="14287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-05</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0</xdr:row>
      <xdr:rowOff>104775</xdr:rowOff>
    </xdr:from>
    <xdr:to>
      <xdr:col>5</xdr:col>
      <xdr:colOff>609600</xdr:colOff>
      <xdr:row>0</xdr:row>
      <xdr:rowOff>247650</xdr:rowOff>
    </xdr:to>
    <xdr:sp>
      <xdr:nvSpPr>
        <xdr:cNvPr id="1" name="TextBox 1"/>
        <xdr:cNvSpPr txBox="1">
          <a:spLocks noChangeArrowheads="1"/>
        </xdr:cNvSpPr>
      </xdr:nvSpPr>
      <xdr:spPr>
        <a:xfrm>
          <a:off x="4953000" y="104775"/>
          <a:ext cx="504825" cy="14287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0</xdr:row>
      <xdr:rowOff>104775</xdr:rowOff>
    </xdr:from>
    <xdr:to>
      <xdr:col>5</xdr:col>
      <xdr:colOff>609600</xdr:colOff>
      <xdr:row>0</xdr:row>
      <xdr:rowOff>247650</xdr:rowOff>
    </xdr:to>
    <xdr:sp>
      <xdr:nvSpPr>
        <xdr:cNvPr id="1" name="TextBox 1"/>
        <xdr:cNvSpPr txBox="1">
          <a:spLocks noChangeArrowheads="1"/>
        </xdr:cNvSpPr>
      </xdr:nvSpPr>
      <xdr:spPr>
        <a:xfrm>
          <a:off x="4953000" y="104775"/>
          <a:ext cx="504825" cy="14287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0</xdr:row>
      <xdr:rowOff>104775</xdr:rowOff>
    </xdr:from>
    <xdr:to>
      <xdr:col>5</xdr:col>
      <xdr:colOff>609600</xdr:colOff>
      <xdr:row>0</xdr:row>
      <xdr:rowOff>190500</xdr:rowOff>
    </xdr:to>
    <xdr:sp>
      <xdr:nvSpPr>
        <xdr:cNvPr id="1" name="TextBox 1"/>
        <xdr:cNvSpPr txBox="1">
          <a:spLocks noChangeArrowheads="1"/>
        </xdr:cNvSpPr>
      </xdr:nvSpPr>
      <xdr:spPr>
        <a:xfrm>
          <a:off x="4953000" y="104775"/>
          <a:ext cx="504825" cy="8572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rPr>
            <a:t>-05</a:t>
          </a:r>
        </a:p>
      </xdr:txBody>
    </xdr:sp>
    <xdr:clientData/>
  </xdr:twoCellAnchor>
  <xdr:twoCellAnchor>
    <xdr:from>
      <xdr:col>5</xdr:col>
      <xdr:colOff>314325</xdr:colOff>
      <xdr:row>0</xdr:row>
      <xdr:rowOff>114300</xdr:rowOff>
    </xdr:from>
    <xdr:to>
      <xdr:col>5</xdr:col>
      <xdr:colOff>819150</xdr:colOff>
      <xdr:row>0</xdr:row>
      <xdr:rowOff>190500</xdr:rowOff>
    </xdr:to>
    <xdr:sp>
      <xdr:nvSpPr>
        <xdr:cNvPr id="2" name="TextBox 2"/>
        <xdr:cNvSpPr txBox="1">
          <a:spLocks noChangeArrowheads="1"/>
        </xdr:cNvSpPr>
      </xdr:nvSpPr>
      <xdr:spPr>
        <a:xfrm>
          <a:off x="5172075" y="114300"/>
          <a:ext cx="504825" cy="76200"/>
        </a:xfrm>
        <a:prstGeom prst="rect">
          <a:avLst/>
        </a:prstGeom>
        <a:solidFill>
          <a:srgbClr val="FFFFFF"/>
        </a:solidFill>
        <a:ln w="9525" cmpd="sng">
          <a:noFill/>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-09</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0</xdr:row>
      <xdr:rowOff>104775</xdr:rowOff>
    </xdr:from>
    <xdr:to>
      <xdr:col>3</xdr:col>
      <xdr:colOff>1038225</xdr:colOff>
      <xdr:row>0</xdr:row>
      <xdr:rowOff>266700</xdr:rowOff>
    </xdr:to>
    <xdr:sp>
      <xdr:nvSpPr>
        <xdr:cNvPr id="1" name="TextBox 3"/>
        <xdr:cNvSpPr txBox="1">
          <a:spLocks noChangeArrowheads="1"/>
        </xdr:cNvSpPr>
      </xdr:nvSpPr>
      <xdr:spPr>
        <a:xfrm>
          <a:off x="4781550" y="104775"/>
          <a:ext cx="504825" cy="16192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I34"/>
  <sheetViews>
    <sheetView view="pageBreakPreview" zoomScale="85" zoomScaleNormal="70" zoomScaleSheetLayoutView="85" zoomScalePageLayoutView="0" workbookViewId="0" topLeftCell="A1">
      <selection activeCell="E11" sqref="E11"/>
    </sheetView>
  </sheetViews>
  <sheetFormatPr defaultColWidth="9.140625" defaultRowHeight="15"/>
  <cols>
    <col min="1" max="1" width="25.28125" style="23" customWidth="1"/>
    <col min="2" max="2" width="11.28125" style="23" customWidth="1"/>
    <col min="3" max="6" width="23.7109375" style="23" customWidth="1"/>
    <col min="7" max="7" width="18.57421875" style="23" customWidth="1"/>
    <col min="8" max="9" width="13.57421875" style="23" bestFit="1" customWidth="1"/>
    <col min="10" max="16384" width="9.00390625" style="23" customWidth="1"/>
  </cols>
  <sheetData>
    <row r="1" spans="1:6" ht="34.5" customHeight="1">
      <c r="A1" s="183" t="s">
        <v>242</v>
      </c>
      <c r="B1" s="183"/>
      <c r="C1" s="183"/>
      <c r="D1" s="183"/>
      <c r="E1" s="183"/>
      <c r="F1" s="183"/>
    </row>
    <row r="2" spans="1:6" ht="24.75" customHeight="1">
      <c r="A2" s="184" t="s">
        <v>130</v>
      </c>
      <c r="B2" s="184"/>
      <c r="C2" s="187" t="s">
        <v>243</v>
      </c>
      <c r="D2" s="187"/>
      <c r="E2" s="187"/>
      <c r="F2" s="187"/>
    </row>
    <row r="3" spans="1:6" ht="24.75" customHeight="1">
      <c r="A3" s="184" t="s">
        <v>131</v>
      </c>
      <c r="B3" s="184"/>
      <c r="C3" s="186" t="s">
        <v>244</v>
      </c>
      <c r="D3" s="186"/>
      <c r="E3" s="186"/>
      <c r="F3" s="186"/>
    </row>
    <row r="4" spans="1:6" ht="11.25" customHeight="1">
      <c r="A4" s="24"/>
      <c r="B4" s="24"/>
      <c r="C4" s="25"/>
      <c r="D4" s="25"/>
      <c r="E4" s="25"/>
      <c r="F4" s="25"/>
    </row>
    <row r="5" spans="1:6" ht="28.5" customHeight="1">
      <c r="A5" s="185" t="s">
        <v>132</v>
      </c>
      <c r="B5" s="185"/>
      <c r="C5" s="185" t="s">
        <v>228</v>
      </c>
      <c r="D5" s="185"/>
      <c r="E5" s="185" t="s">
        <v>229</v>
      </c>
      <c r="F5" s="185"/>
    </row>
    <row r="6" spans="1:7" s="28" customFormat="1" ht="28.5" customHeight="1">
      <c r="A6" s="189" t="s">
        <v>70</v>
      </c>
      <c r="B6" s="26" t="s">
        <v>133</v>
      </c>
      <c r="C6" s="190">
        <f>'计价汇总表'!D17</f>
        <v>3314850</v>
      </c>
      <c r="D6" s="190"/>
      <c r="E6" s="190" t="e">
        <f>计价汇总表!#REF!</f>
        <v>#REF!</v>
      </c>
      <c r="F6" s="190"/>
      <c r="G6" s="27"/>
    </row>
    <row r="7" spans="1:7" s="28" customFormat="1" ht="28.5" customHeight="1">
      <c r="A7" s="189"/>
      <c r="B7" s="26" t="s">
        <v>134</v>
      </c>
      <c r="C7" s="191">
        <f>C6</f>
        <v>3314850</v>
      </c>
      <c r="D7" s="191"/>
      <c r="E7" s="191" t="e">
        <f>E6</f>
        <v>#REF!</v>
      </c>
      <c r="F7" s="191"/>
      <c r="G7" s="27"/>
    </row>
    <row r="8" spans="1:9" s="28" customFormat="1" ht="28.5" customHeight="1">
      <c r="A8" s="192" t="s">
        <v>135</v>
      </c>
      <c r="B8" s="26" t="s">
        <v>133</v>
      </c>
      <c r="C8" s="190" t="e">
        <f>计价汇总表!#REF!</f>
        <v>#REF!</v>
      </c>
      <c r="D8" s="190"/>
      <c r="E8" s="190" t="e">
        <f>计价汇总表!#REF!</f>
        <v>#REF!</v>
      </c>
      <c r="F8" s="190"/>
      <c r="G8" s="27"/>
      <c r="H8" s="27" t="e">
        <f>C8*0.015</f>
        <v>#REF!</v>
      </c>
      <c r="I8" s="27" t="e">
        <f>E8*0.015</f>
        <v>#REF!</v>
      </c>
    </row>
    <row r="9" spans="1:7" ht="28.5" customHeight="1">
      <c r="A9" s="193"/>
      <c r="B9" s="26" t="s">
        <v>134</v>
      </c>
      <c r="C9" s="191" t="e">
        <f>C8</f>
        <v>#REF!</v>
      </c>
      <c r="D9" s="191"/>
      <c r="E9" s="191" t="e">
        <f>E8</f>
        <v>#REF!</v>
      </c>
      <c r="F9" s="191"/>
      <c r="G9" s="27"/>
    </row>
    <row r="10" spans="1:7" ht="19.5" customHeight="1">
      <c r="A10" s="29"/>
      <c r="B10" s="29"/>
      <c r="C10" s="30"/>
      <c r="D10" s="31"/>
      <c r="E10" s="31"/>
      <c r="F10" s="31"/>
      <c r="G10" s="27"/>
    </row>
    <row r="11" spans="1:6" ht="45" customHeight="1">
      <c r="A11" s="194" t="s">
        <v>136</v>
      </c>
      <c r="B11" s="194"/>
      <c r="C11" s="32" t="s">
        <v>137</v>
      </c>
      <c r="D11" s="32"/>
      <c r="E11" s="32"/>
      <c r="F11" s="32"/>
    </row>
    <row r="12" spans="1:6" ht="9.75" customHeight="1">
      <c r="A12" s="29"/>
      <c r="B12" s="29"/>
      <c r="C12" s="33"/>
      <c r="D12" s="31"/>
      <c r="E12" s="31"/>
      <c r="F12" s="31"/>
    </row>
    <row r="13" spans="1:6" ht="42" customHeight="1">
      <c r="A13" s="194" t="s">
        <v>138</v>
      </c>
      <c r="B13" s="194"/>
      <c r="C13" s="195" t="s">
        <v>139</v>
      </c>
      <c r="D13" s="195"/>
      <c r="E13" s="195"/>
      <c r="F13" s="195"/>
    </row>
    <row r="14" spans="1:6" ht="9.75" customHeight="1">
      <c r="A14" s="29"/>
      <c r="B14" s="29"/>
      <c r="C14" s="34"/>
      <c r="D14" s="34"/>
      <c r="E14" s="34"/>
      <c r="F14" s="34"/>
    </row>
    <row r="15" spans="1:6" ht="42" customHeight="1">
      <c r="A15" s="194" t="s">
        <v>140</v>
      </c>
      <c r="B15" s="194"/>
      <c r="C15" s="195" t="s">
        <v>139</v>
      </c>
      <c r="D15" s="195"/>
      <c r="E15" s="195"/>
      <c r="F15" s="195"/>
    </row>
    <row r="16" spans="1:6" ht="9.75" customHeight="1">
      <c r="A16" s="29"/>
      <c r="B16" s="29"/>
      <c r="C16" s="34"/>
      <c r="D16" s="34"/>
      <c r="E16" s="34"/>
      <c r="F16" s="34"/>
    </row>
    <row r="17" spans="1:6" ht="42" customHeight="1" hidden="1">
      <c r="A17" s="194" t="s">
        <v>234</v>
      </c>
      <c r="B17" s="194"/>
      <c r="C17" s="195" t="s">
        <v>139</v>
      </c>
      <c r="D17" s="195"/>
      <c r="E17" s="195"/>
      <c r="F17" s="195"/>
    </row>
    <row r="18" spans="1:6" ht="9.75" customHeight="1">
      <c r="A18" s="29"/>
      <c r="B18" s="29"/>
      <c r="C18" s="34"/>
      <c r="D18" s="34"/>
      <c r="E18" s="34"/>
      <c r="F18" s="34"/>
    </row>
    <row r="19" spans="1:6" ht="27" customHeight="1">
      <c r="A19" s="184" t="s">
        <v>141</v>
      </c>
      <c r="B19" s="184"/>
      <c r="C19" s="188" t="s">
        <v>245</v>
      </c>
      <c r="D19" s="188"/>
      <c r="E19" s="188"/>
      <c r="F19" s="188"/>
    </row>
    <row r="20" spans="1:6" ht="30.75" customHeight="1">
      <c r="A20" s="35"/>
      <c r="B20" s="35"/>
      <c r="C20" s="35"/>
      <c r="D20" s="35"/>
      <c r="E20" s="35"/>
      <c r="F20" s="35"/>
    </row>
    <row r="21" spans="1:6" ht="14.25">
      <c r="A21" s="35"/>
      <c r="B21" s="35"/>
      <c r="C21" s="35"/>
      <c r="D21" s="35"/>
      <c r="E21" s="35"/>
      <c r="F21" s="35"/>
    </row>
    <row r="22" spans="1:6" ht="14.25">
      <c r="A22" s="35"/>
      <c r="B22" s="35"/>
      <c r="C22" s="35"/>
      <c r="D22" s="35"/>
      <c r="E22" s="35"/>
      <c r="F22" s="35"/>
    </row>
    <row r="23" spans="1:6" ht="14.25">
      <c r="A23" s="35"/>
      <c r="B23" s="35"/>
      <c r="C23" s="35"/>
      <c r="D23" s="35"/>
      <c r="E23" s="35"/>
      <c r="F23" s="35"/>
    </row>
    <row r="24" spans="1:6" ht="14.25">
      <c r="A24" s="35"/>
      <c r="B24" s="35"/>
      <c r="C24" s="35"/>
      <c r="D24" s="35"/>
      <c r="E24" s="35"/>
      <c r="F24" s="35"/>
    </row>
    <row r="25" spans="1:6" ht="14.25">
      <c r="A25" s="35"/>
      <c r="B25" s="35"/>
      <c r="C25" s="35"/>
      <c r="D25" s="35"/>
      <c r="E25" s="35"/>
      <c r="F25" s="35"/>
    </row>
    <row r="26" spans="1:6" ht="14.25">
      <c r="A26" s="35"/>
      <c r="B26" s="35"/>
      <c r="C26" s="35"/>
      <c r="D26" s="35"/>
      <c r="E26" s="35"/>
      <c r="F26" s="35"/>
    </row>
    <row r="27" spans="1:6" ht="14.25">
      <c r="A27" s="35"/>
      <c r="B27" s="35"/>
      <c r="C27" s="35"/>
      <c r="D27" s="35"/>
      <c r="E27" s="35"/>
      <c r="F27" s="35"/>
    </row>
    <row r="28" spans="1:6" ht="14.25">
      <c r="A28" s="35"/>
      <c r="B28" s="35"/>
      <c r="C28" s="35"/>
      <c r="D28" s="35"/>
      <c r="E28" s="35"/>
      <c r="F28" s="35"/>
    </row>
    <row r="29" spans="1:6" ht="14.25">
      <c r="A29" s="35"/>
      <c r="B29" s="35"/>
      <c r="C29" s="35"/>
      <c r="D29" s="35"/>
      <c r="E29" s="35"/>
      <c r="F29" s="35"/>
    </row>
    <row r="30" spans="1:6" ht="14.25">
      <c r="A30" s="35"/>
      <c r="B30" s="35"/>
      <c r="C30" s="35"/>
      <c r="D30" s="35"/>
      <c r="E30" s="35"/>
      <c r="F30" s="35"/>
    </row>
    <row r="31" spans="1:6" ht="14.25">
      <c r="A31" s="35"/>
      <c r="B31" s="35"/>
      <c r="C31" s="35"/>
      <c r="D31" s="35"/>
      <c r="E31" s="35"/>
      <c r="F31" s="35"/>
    </row>
    <row r="32" spans="1:6" ht="14.25">
      <c r="A32" s="35"/>
      <c r="B32" s="35"/>
      <c r="C32" s="35"/>
      <c r="D32" s="35"/>
      <c r="E32" s="35"/>
      <c r="F32" s="35"/>
    </row>
    <row r="33" spans="1:6" ht="14.25">
      <c r="A33" s="35"/>
      <c r="B33" s="35"/>
      <c r="C33" s="35"/>
      <c r="D33" s="35"/>
      <c r="E33" s="35"/>
      <c r="F33" s="35"/>
    </row>
    <row r="34" spans="1:6" ht="14.25">
      <c r="A34" s="35"/>
      <c r="B34" s="35"/>
      <c r="C34" s="35"/>
      <c r="D34" s="35"/>
      <c r="E34" s="35"/>
      <c r="F34" s="35"/>
    </row>
  </sheetData>
  <sheetProtection/>
  <mergeCells count="27">
    <mergeCell ref="A11:B11"/>
    <mergeCell ref="A13:B13"/>
    <mergeCell ref="C13:F13"/>
    <mergeCell ref="A17:B17"/>
    <mergeCell ref="C17:F17"/>
    <mergeCell ref="C9:D9"/>
    <mergeCell ref="E9:F9"/>
    <mergeCell ref="A15:B15"/>
    <mergeCell ref="C15:F15"/>
    <mergeCell ref="A19:B19"/>
    <mergeCell ref="C19:F19"/>
    <mergeCell ref="A6:A7"/>
    <mergeCell ref="C6:D6"/>
    <mergeCell ref="E6:F6"/>
    <mergeCell ref="C7:D7"/>
    <mergeCell ref="E7:F7"/>
    <mergeCell ref="A8:A9"/>
    <mergeCell ref="C8:D8"/>
    <mergeCell ref="E8:F8"/>
    <mergeCell ref="A1:F1"/>
    <mergeCell ref="A2:B2"/>
    <mergeCell ref="A3:B3"/>
    <mergeCell ref="A5:B5"/>
    <mergeCell ref="C5:D5"/>
    <mergeCell ref="E5:F5"/>
    <mergeCell ref="C3:F3"/>
    <mergeCell ref="C2:F2"/>
  </mergeCells>
  <printOptions horizontalCentered="1"/>
  <pageMargins left="0.4330708661417323" right="0.3937007874015748" top="0.8661417322834646" bottom="0.4724409448818898" header="0.4330708661417323"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11"/>
  <sheetViews>
    <sheetView showZeros="0" zoomScaleSheetLayoutView="100" zoomScalePageLayoutView="0" workbookViewId="0" topLeftCell="A1">
      <selection activeCell="E10" sqref="E10"/>
    </sheetView>
  </sheetViews>
  <sheetFormatPr defaultColWidth="9.140625" defaultRowHeight="15"/>
  <cols>
    <col min="1" max="1" width="10.57421875" style="149" customWidth="1"/>
    <col min="2" max="2" width="30.57421875" style="144" customWidth="1"/>
    <col min="3" max="3" width="6.57421875" style="144" customWidth="1"/>
    <col min="4" max="4" width="12.57421875" style="144" customWidth="1"/>
    <col min="5" max="5" width="12.57421875" style="150" customWidth="1"/>
    <col min="6" max="6" width="12.57421875" style="144" customWidth="1"/>
    <col min="7" max="16384" width="9.00390625" style="144" customWidth="1"/>
  </cols>
  <sheetData>
    <row r="1" spans="1:6" s="140" customFormat="1" ht="19.5" customHeight="1">
      <c r="A1" s="208" t="s">
        <v>328</v>
      </c>
      <c r="B1" s="208"/>
      <c r="C1" s="208"/>
      <c r="D1" s="208"/>
      <c r="E1" s="208"/>
      <c r="F1" s="208"/>
    </row>
    <row r="2" spans="1:6" s="140" customFormat="1" ht="19.5" customHeight="1">
      <c r="A2" s="209" t="s">
        <v>345</v>
      </c>
      <c r="B2" s="209"/>
      <c r="C2" s="209"/>
      <c r="D2" s="209"/>
      <c r="E2" s="209"/>
      <c r="F2" s="209"/>
    </row>
    <row r="3" spans="1:6" s="140" customFormat="1" ht="19.5" customHeight="1">
      <c r="A3" s="210" t="s">
        <v>409</v>
      </c>
      <c r="B3" s="210"/>
      <c r="C3" s="210"/>
      <c r="D3" s="210"/>
      <c r="E3" s="210"/>
      <c r="F3" s="210"/>
    </row>
    <row r="4" spans="1:6" s="140" customFormat="1" ht="19.5" customHeight="1">
      <c r="A4" s="211" t="s">
        <v>336</v>
      </c>
      <c r="B4" s="211"/>
      <c r="C4" s="211"/>
      <c r="D4" s="211"/>
      <c r="E4" s="211"/>
      <c r="F4" s="211"/>
    </row>
    <row r="5" spans="1:6" s="140" customFormat="1" ht="19.5" customHeight="1">
      <c r="A5" s="51" t="s">
        <v>1</v>
      </c>
      <c r="B5" s="51" t="s">
        <v>327</v>
      </c>
      <c r="C5" s="52" t="s">
        <v>2</v>
      </c>
      <c r="D5" s="51" t="s">
        <v>3</v>
      </c>
      <c r="E5" s="51" t="s">
        <v>4</v>
      </c>
      <c r="F5" s="51" t="s">
        <v>5</v>
      </c>
    </row>
    <row r="6" spans="1:6" ht="19.5" customHeight="1">
      <c r="A6" s="141" t="s">
        <v>62</v>
      </c>
      <c r="B6" s="141" t="s">
        <v>7</v>
      </c>
      <c r="C6" s="142" t="s">
        <v>0</v>
      </c>
      <c r="D6" s="142" t="s">
        <v>0</v>
      </c>
      <c r="E6" s="143" t="s">
        <v>0</v>
      </c>
      <c r="F6" s="97">
        <f>IF(ISERROR(D6*E6),0,ROUND(D6*E6,0))</f>
        <v>0</v>
      </c>
    </row>
    <row r="7" spans="1:6" ht="19.5" customHeight="1">
      <c r="A7" s="141" t="s">
        <v>64</v>
      </c>
      <c r="B7" s="141" t="s">
        <v>65</v>
      </c>
      <c r="C7" s="142" t="s">
        <v>0</v>
      </c>
      <c r="D7" s="142" t="s">
        <v>0</v>
      </c>
      <c r="E7" s="143" t="s">
        <v>0</v>
      </c>
      <c r="F7" s="97">
        <f>IF(ISERROR(D7*E7),0,ROUND(D7*E7,0))</f>
        <v>0</v>
      </c>
    </row>
    <row r="8" spans="1:6" ht="19.5" customHeight="1">
      <c r="A8" s="141" t="s">
        <v>66</v>
      </c>
      <c r="B8" s="141" t="s">
        <v>67</v>
      </c>
      <c r="C8" s="142" t="s">
        <v>0</v>
      </c>
      <c r="D8" s="142" t="s">
        <v>0</v>
      </c>
      <c r="E8" s="143" t="s">
        <v>0</v>
      </c>
      <c r="F8" s="97">
        <f>IF(ISERROR(D8*E8),0,ROUND(D8*E8,0))</f>
        <v>0</v>
      </c>
    </row>
    <row r="9" spans="1:6" ht="19.5" customHeight="1">
      <c r="A9" s="141" t="s">
        <v>210</v>
      </c>
      <c r="B9" s="141" t="s">
        <v>279</v>
      </c>
      <c r="C9" s="127" t="s">
        <v>414</v>
      </c>
      <c r="D9" s="142">
        <v>59771</v>
      </c>
      <c r="E9" s="228" t="s">
        <v>340</v>
      </c>
      <c r="F9" s="97">
        <f>IF(ISERROR(D9*E9),0,ROUND(D9*E9,0))</f>
        <v>0</v>
      </c>
    </row>
    <row r="10" spans="1:6" s="148" customFormat="1" ht="19.5" customHeight="1">
      <c r="A10" s="145" t="s">
        <v>0</v>
      </c>
      <c r="B10" s="214" t="s">
        <v>238</v>
      </c>
      <c r="C10" s="214"/>
      <c r="D10" s="146"/>
      <c r="E10" s="147"/>
      <c r="F10" s="135">
        <f>SUM(F6:F9)</f>
        <v>0</v>
      </c>
    </row>
    <row r="11" spans="1:6" s="85" customFormat="1" ht="27" customHeight="1">
      <c r="A11" s="212" t="s">
        <v>418</v>
      </c>
      <c r="B11" s="212"/>
      <c r="C11" s="212"/>
      <c r="D11" s="212"/>
      <c r="E11" s="212"/>
      <c r="F11" s="212"/>
    </row>
  </sheetData>
  <sheetProtection password="CF6E" sheet="1"/>
  <mergeCells count="6">
    <mergeCell ref="A4:F4"/>
    <mergeCell ref="A11:F11"/>
    <mergeCell ref="B10:C10"/>
    <mergeCell ref="A1:F1"/>
    <mergeCell ref="A2:F2"/>
    <mergeCell ref="A3:F3"/>
  </mergeCells>
  <printOptions/>
  <pageMargins left="0.5905511811023623" right="0.1968503937007874" top="0.7480314960629921" bottom="0.5905511811023623" header="0.4724409448818898" footer="0.31496062992125984"/>
  <pageSetup horizontalDpi="300" verticalDpi="300" orientation="portrait" paperSize="9" r:id="rId2"/>
  <headerFooter alignWithMargins="0">
    <oddFooter>&amp;C第 &amp;P 页，共 &amp;N 页</oddFooter>
  </headerFooter>
  <drawing r:id="rId1"/>
</worksheet>
</file>

<file path=xl/worksheets/sheet11.xml><?xml version="1.0" encoding="utf-8"?>
<worksheet xmlns="http://schemas.openxmlformats.org/spreadsheetml/2006/main" xmlns:r="http://schemas.openxmlformats.org/officeDocument/2006/relationships">
  <dimension ref="A1:F32"/>
  <sheetViews>
    <sheetView showZeros="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E6" sqref="E6"/>
    </sheetView>
  </sheetViews>
  <sheetFormatPr defaultColWidth="9.140625" defaultRowHeight="15"/>
  <cols>
    <col min="1" max="1" width="10.57421875" style="168" customWidth="1"/>
    <col min="2" max="2" width="30.57421875" style="169" customWidth="1"/>
    <col min="3" max="3" width="6.57421875" style="75" customWidth="1"/>
    <col min="4" max="6" width="12.57421875" style="170" customWidth="1"/>
    <col min="7" max="16384" width="9.00390625" style="163" customWidth="1"/>
  </cols>
  <sheetData>
    <row r="1" spans="1:6" s="75" customFormat="1" ht="15" customHeight="1">
      <c r="A1" s="215" t="s">
        <v>330</v>
      </c>
      <c r="B1" s="215"/>
      <c r="C1" s="215"/>
      <c r="D1" s="215"/>
      <c r="E1" s="215"/>
      <c r="F1" s="215"/>
    </row>
    <row r="2" spans="1:6" s="75" customFormat="1" ht="15" customHeight="1">
      <c r="A2" s="209" t="s">
        <v>346</v>
      </c>
      <c r="B2" s="209"/>
      <c r="C2" s="209"/>
      <c r="D2" s="209"/>
      <c r="E2" s="209"/>
      <c r="F2" s="209"/>
    </row>
    <row r="3" spans="1:6" s="75" customFormat="1" ht="15" customHeight="1">
      <c r="A3" s="216" t="s">
        <v>410</v>
      </c>
      <c r="B3" s="216"/>
      <c r="C3" s="216"/>
      <c r="D3" s="216"/>
      <c r="E3" s="216"/>
      <c r="F3" s="216"/>
    </row>
    <row r="4" spans="1:6" s="75" customFormat="1" ht="15" customHeight="1">
      <c r="A4" s="53" t="s">
        <v>1</v>
      </c>
      <c r="B4" s="53" t="s">
        <v>327</v>
      </c>
      <c r="C4" s="53" t="s">
        <v>2</v>
      </c>
      <c r="D4" s="54" t="s">
        <v>3</v>
      </c>
      <c r="E4" s="53" t="s">
        <v>4</v>
      </c>
      <c r="F4" s="53" t="s">
        <v>5</v>
      </c>
    </row>
    <row r="5" spans="1:6" s="75" customFormat="1" ht="15" customHeight="1">
      <c r="A5" s="152">
        <v>2.1</v>
      </c>
      <c r="B5" s="152" t="s">
        <v>93</v>
      </c>
      <c r="C5" s="153"/>
      <c r="D5" s="154"/>
      <c r="E5" s="58"/>
      <c r="F5" s="154"/>
    </row>
    <row r="6" spans="1:6" s="75" customFormat="1" ht="15" customHeight="1">
      <c r="A6" s="19">
        <v>101</v>
      </c>
      <c r="B6" s="19" t="s">
        <v>94</v>
      </c>
      <c r="C6" s="18" t="s">
        <v>95</v>
      </c>
      <c r="D6" s="151">
        <v>500</v>
      </c>
      <c r="E6" s="171"/>
      <c r="F6" s="154">
        <f>D6*E6</f>
        <v>0</v>
      </c>
    </row>
    <row r="7" spans="1:6" s="75" customFormat="1" ht="15" customHeight="1">
      <c r="A7" s="19">
        <v>102</v>
      </c>
      <c r="B7" s="19" t="s">
        <v>96</v>
      </c>
      <c r="C7" s="18" t="s">
        <v>95</v>
      </c>
      <c r="D7" s="151">
        <v>50</v>
      </c>
      <c r="E7" s="171"/>
      <c r="F7" s="154">
        <f>D7*E7</f>
        <v>0</v>
      </c>
    </row>
    <row r="8" spans="1:6" s="158" customFormat="1" ht="15" customHeight="1">
      <c r="A8" s="152"/>
      <c r="B8" s="152" t="s">
        <v>97</v>
      </c>
      <c r="C8" s="155"/>
      <c r="D8" s="156"/>
      <c r="E8" s="157"/>
      <c r="F8" s="157">
        <f>SUM(F6:F7)</f>
        <v>0</v>
      </c>
    </row>
    <row r="9" spans="1:6" s="75" customFormat="1" ht="15" customHeight="1">
      <c r="A9" s="152">
        <v>2.2</v>
      </c>
      <c r="B9" s="152" t="s">
        <v>98</v>
      </c>
      <c r="C9" s="153"/>
      <c r="D9" s="156"/>
      <c r="E9" s="154"/>
      <c r="F9" s="154"/>
    </row>
    <row r="10" spans="1:6" s="75" customFormat="1" ht="15" customHeight="1">
      <c r="A10" s="93">
        <v>201</v>
      </c>
      <c r="B10" s="20" t="s">
        <v>99</v>
      </c>
      <c r="C10" s="18"/>
      <c r="D10" s="96" t="s">
        <v>0</v>
      </c>
      <c r="E10" s="96"/>
      <c r="F10" s="154"/>
    </row>
    <row r="11" spans="1:6" s="75" customFormat="1" ht="15" customHeight="1">
      <c r="A11" s="93" t="s">
        <v>219</v>
      </c>
      <c r="B11" s="19" t="s">
        <v>100</v>
      </c>
      <c r="C11" s="18" t="s">
        <v>101</v>
      </c>
      <c r="D11" s="96">
        <v>100</v>
      </c>
      <c r="E11" s="105"/>
      <c r="F11" s="154">
        <f>E11*D11</f>
        <v>0</v>
      </c>
    </row>
    <row r="12" spans="1:6" s="75" customFormat="1" ht="15" customHeight="1">
      <c r="A12" s="93" t="s">
        <v>220</v>
      </c>
      <c r="B12" s="19" t="s">
        <v>102</v>
      </c>
      <c r="C12" s="18" t="s">
        <v>101</v>
      </c>
      <c r="D12" s="96">
        <v>100</v>
      </c>
      <c r="E12" s="105"/>
      <c r="F12" s="154">
        <f>E12*D12</f>
        <v>0</v>
      </c>
    </row>
    <row r="13" spans="1:6" s="75" customFormat="1" ht="15" customHeight="1">
      <c r="A13" s="93">
        <v>202</v>
      </c>
      <c r="B13" s="20" t="s">
        <v>56</v>
      </c>
      <c r="C13" s="18"/>
      <c r="D13" s="96" t="s">
        <v>0</v>
      </c>
      <c r="E13" s="96"/>
      <c r="F13" s="154"/>
    </row>
    <row r="14" spans="1:6" s="75" customFormat="1" ht="15" customHeight="1">
      <c r="A14" s="93" t="s">
        <v>221</v>
      </c>
      <c r="B14" s="19" t="s">
        <v>103</v>
      </c>
      <c r="C14" s="18" t="s">
        <v>101</v>
      </c>
      <c r="D14" s="96">
        <v>50</v>
      </c>
      <c r="E14" s="105"/>
      <c r="F14" s="154">
        <f aca="true" t="shared" si="0" ref="F14:F19">E14*D14</f>
        <v>0</v>
      </c>
    </row>
    <row r="15" spans="1:6" s="75" customFormat="1" ht="15" customHeight="1">
      <c r="A15" s="93" t="s">
        <v>222</v>
      </c>
      <c r="B15" s="19" t="s">
        <v>104</v>
      </c>
      <c r="C15" s="18" t="s">
        <v>101</v>
      </c>
      <c r="D15" s="96">
        <v>50</v>
      </c>
      <c r="E15" s="105"/>
      <c r="F15" s="154">
        <f t="shared" si="0"/>
        <v>0</v>
      </c>
    </row>
    <row r="16" spans="1:6" s="75" customFormat="1" ht="15" customHeight="1">
      <c r="A16" s="93">
        <v>208</v>
      </c>
      <c r="B16" s="19" t="s">
        <v>106</v>
      </c>
      <c r="C16" s="18" t="s">
        <v>105</v>
      </c>
      <c r="D16" s="96">
        <v>100</v>
      </c>
      <c r="E16" s="105"/>
      <c r="F16" s="154">
        <f t="shared" si="0"/>
        <v>0</v>
      </c>
    </row>
    <row r="17" spans="1:6" s="75" customFormat="1" ht="15" customHeight="1">
      <c r="A17" s="93">
        <v>209</v>
      </c>
      <c r="B17" s="19" t="s">
        <v>107</v>
      </c>
      <c r="C17" s="18" t="s">
        <v>105</v>
      </c>
      <c r="D17" s="96">
        <v>100</v>
      </c>
      <c r="E17" s="105"/>
      <c r="F17" s="154">
        <f t="shared" si="0"/>
        <v>0</v>
      </c>
    </row>
    <row r="18" spans="1:6" s="75" customFormat="1" ht="15" customHeight="1">
      <c r="A18" s="93">
        <v>210</v>
      </c>
      <c r="B18" s="19" t="s">
        <v>108</v>
      </c>
      <c r="C18" s="18" t="s">
        <v>105</v>
      </c>
      <c r="D18" s="96">
        <v>100</v>
      </c>
      <c r="E18" s="105"/>
      <c r="F18" s="154">
        <f t="shared" si="0"/>
        <v>0</v>
      </c>
    </row>
    <row r="19" spans="1:6" s="75" customFormat="1" ht="15" customHeight="1">
      <c r="A19" s="93">
        <v>213</v>
      </c>
      <c r="B19" s="19" t="s">
        <v>109</v>
      </c>
      <c r="C19" s="21" t="s">
        <v>105</v>
      </c>
      <c r="D19" s="96">
        <v>100</v>
      </c>
      <c r="E19" s="105"/>
      <c r="F19" s="154">
        <f t="shared" si="0"/>
        <v>0</v>
      </c>
    </row>
    <row r="20" spans="1:6" s="158" customFormat="1" ht="15" customHeight="1">
      <c r="A20" s="152"/>
      <c r="B20" s="152" t="s">
        <v>110</v>
      </c>
      <c r="C20" s="155"/>
      <c r="D20" s="156"/>
      <c r="E20" s="157"/>
      <c r="F20" s="157">
        <f>SUM(F11:F19)</f>
        <v>0</v>
      </c>
    </row>
    <row r="21" spans="1:6" s="75" customFormat="1" ht="15" customHeight="1">
      <c r="A21" s="152">
        <v>2.3</v>
      </c>
      <c r="B21" s="152" t="s">
        <v>111</v>
      </c>
      <c r="C21" s="153"/>
      <c r="D21" s="159"/>
      <c r="E21" s="160"/>
      <c r="F21" s="160"/>
    </row>
    <row r="22" spans="1:6" s="75" customFormat="1" ht="15" customHeight="1">
      <c r="A22" s="93">
        <v>303</v>
      </c>
      <c r="B22" s="93" t="s">
        <v>211</v>
      </c>
      <c r="C22" s="161" t="s">
        <v>0</v>
      </c>
      <c r="D22" s="90" t="s">
        <v>0</v>
      </c>
      <c r="E22" s="90"/>
      <c r="F22" s="90" t="s">
        <v>0</v>
      </c>
    </row>
    <row r="23" spans="1:6" s="75" customFormat="1" ht="15" customHeight="1">
      <c r="A23" s="93" t="s">
        <v>223</v>
      </c>
      <c r="B23" s="93" t="s">
        <v>212</v>
      </c>
      <c r="C23" s="162" t="s">
        <v>113</v>
      </c>
      <c r="D23" s="90">
        <v>20</v>
      </c>
      <c r="E23" s="172"/>
      <c r="F23" s="90">
        <f>E23*D23</f>
        <v>0</v>
      </c>
    </row>
    <row r="24" spans="1:6" s="75" customFormat="1" ht="15" customHeight="1">
      <c r="A24" s="93">
        <v>305</v>
      </c>
      <c r="B24" s="93" t="s">
        <v>213</v>
      </c>
      <c r="C24" s="161" t="s">
        <v>0</v>
      </c>
      <c r="D24" s="90" t="s">
        <v>0</v>
      </c>
      <c r="E24" s="90"/>
      <c r="F24" s="90"/>
    </row>
    <row r="25" spans="1:6" s="75" customFormat="1" ht="15" customHeight="1">
      <c r="A25" s="93" t="s">
        <v>224</v>
      </c>
      <c r="B25" s="93" t="s">
        <v>214</v>
      </c>
      <c r="C25" s="162" t="s">
        <v>113</v>
      </c>
      <c r="D25" s="90">
        <v>40</v>
      </c>
      <c r="E25" s="172"/>
      <c r="F25" s="90">
        <f>E25*D25</f>
        <v>0</v>
      </c>
    </row>
    <row r="26" spans="1:6" s="75" customFormat="1" ht="15" customHeight="1">
      <c r="A26" s="93" t="s">
        <v>225</v>
      </c>
      <c r="B26" s="93" t="s">
        <v>215</v>
      </c>
      <c r="C26" s="162" t="s">
        <v>113</v>
      </c>
      <c r="D26" s="90">
        <v>40</v>
      </c>
      <c r="E26" s="172"/>
      <c r="F26" s="90">
        <f>E26*D26</f>
        <v>0</v>
      </c>
    </row>
    <row r="27" spans="1:6" s="75" customFormat="1" ht="15" customHeight="1">
      <c r="A27" s="93">
        <v>308</v>
      </c>
      <c r="B27" s="93" t="s">
        <v>216</v>
      </c>
      <c r="C27" s="161" t="s">
        <v>0</v>
      </c>
      <c r="D27" s="90" t="s">
        <v>0</v>
      </c>
      <c r="E27" s="90"/>
      <c r="F27" s="90"/>
    </row>
    <row r="28" spans="1:6" ht="15" customHeight="1">
      <c r="A28" s="93" t="s">
        <v>226</v>
      </c>
      <c r="B28" s="93" t="s">
        <v>217</v>
      </c>
      <c r="C28" s="162" t="s">
        <v>113</v>
      </c>
      <c r="D28" s="90">
        <v>50</v>
      </c>
      <c r="E28" s="172"/>
      <c r="F28" s="90">
        <f>E28*D28</f>
        <v>0</v>
      </c>
    </row>
    <row r="29" spans="1:6" ht="15" customHeight="1">
      <c r="A29" s="93" t="s">
        <v>227</v>
      </c>
      <c r="B29" s="93" t="s">
        <v>218</v>
      </c>
      <c r="C29" s="162" t="s">
        <v>113</v>
      </c>
      <c r="D29" s="90">
        <v>50</v>
      </c>
      <c r="E29" s="172"/>
      <c r="F29" s="90">
        <f>E29*D29</f>
        <v>0</v>
      </c>
    </row>
    <row r="30" spans="1:6" s="158" customFormat="1" ht="15" customHeight="1">
      <c r="A30" s="152"/>
      <c r="B30" s="152" t="s">
        <v>129</v>
      </c>
      <c r="C30" s="155"/>
      <c r="D30" s="157"/>
      <c r="E30" s="157"/>
      <c r="F30" s="157">
        <f>SUM(F22:F29)</f>
        <v>0</v>
      </c>
    </row>
    <row r="31" spans="1:6" s="158" customFormat="1" ht="18.75" customHeight="1">
      <c r="A31" s="164"/>
      <c r="B31" s="165" t="s">
        <v>91</v>
      </c>
      <c r="C31" s="166"/>
      <c r="D31" s="167"/>
      <c r="E31" s="167"/>
      <c r="F31" s="167">
        <f>F8+F20+F30</f>
        <v>0</v>
      </c>
    </row>
    <row r="32" spans="1:6" s="85" customFormat="1" ht="27" customHeight="1">
      <c r="A32" s="212" t="s">
        <v>418</v>
      </c>
      <c r="B32" s="212"/>
      <c r="C32" s="212"/>
      <c r="D32" s="212"/>
      <c r="E32" s="212"/>
      <c r="F32" s="212"/>
    </row>
  </sheetData>
  <sheetProtection password="CF6E" sheet="1"/>
  <mergeCells count="4">
    <mergeCell ref="A1:F1"/>
    <mergeCell ref="A2:F2"/>
    <mergeCell ref="A3:F3"/>
    <mergeCell ref="A32:F32"/>
  </mergeCells>
  <printOptions/>
  <pageMargins left="0.5905511811023623" right="0.1968503937007874" top="0.7480314960629921" bottom="0.5905511811023623" header="0.4724409448818898" footer="0.31496062992125984"/>
  <pageSetup horizontalDpi="600" verticalDpi="600" orientation="portrait" paperSize="9" r:id="rId2"/>
  <headerFooter alignWithMargins="0">
    <oddFooter>&amp;C&amp;10第 &amp;P 页，共 &amp;N 页</oddFooter>
  </headerFooter>
  <drawing r:id="rId1"/>
</worksheet>
</file>

<file path=xl/worksheets/sheet12.xml><?xml version="1.0" encoding="utf-8"?>
<worksheet xmlns="http://schemas.openxmlformats.org/spreadsheetml/2006/main" xmlns:r="http://schemas.openxmlformats.org/officeDocument/2006/relationships">
  <dimension ref="A1:D9"/>
  <sheetViews>
    <sheetView zoomScalePageLayoutView="0" workbookViewId="0" topLeftCell="A1">
      <selection activeCell="D5" sqref="D5:D7"/>
    </sheetView>
  </sheetViews>
  <sheetFormatPr defaultColWidth="9.140625" defaultRowHeight="15"/>
  <cols>
    <col min="1" max="1" width="12.57421875" style="175" customWidth="1"/>
    <col min="2" max="2" width="40.57421875" style="181" customWidth="1"/>
    <col min="3" max="3" width="10.57421875" style="181" customWidth="1"/>
    <col min="4" max="4" width="20.57421875" style="182" customWidth="1"/>
    <col min="5" max="16384" width="9.00390625" style="175" customWidth="1"/>
  </cols>
  <sheetData>
    <row r="1" spans="1:4" s="173" customFormat="1" ht="21" customHeight="1">
      <c r="A1" s="217" t="s">
        <v>331</v>
      </c>
      <c r="B1" s="217"/>
      <c r="C1" s="217"/>
      <c r="D1" s="217"/>
    </row>
    <row r="2" spans="1:4" s="173" customFormat="1" ht="21" customHeight="1">
      <c r="A2" s="198" t="s">
        <v>347</v>
      </c>
      <c r="B2" s="198"/>
      <c r="C2" s="198"/>
      <c r="D2" s="198"/>
    </row>
    <row r="3" spans="1:4" s="173" customFormat="1" ht="21" customHeight="1">
      <c r="A3" s="216" t="s">
        <v>411</v>
      </c>
      <c r="B3" s="216"/>
      <c r="C3" s="216"/>
      <c r="D3" s="216"/>
    </row>
    <row r="4" spans="1:4" ht="21" customHeight="1">
      <c r="A4" s="55" t="s">
        <v>332</v>
      </c>
      <c r="B4" s="56" t="s">
        <v>333</v>
      </c>
      <c r="C4" s="57" t="s">
        <v>334</v>
      </c>
      <c r="D4" s="174" t="s">
        <v>335</v>
      </c>
    </row>
    <row r="5" spans="1:4" ht="21" customHeight="1">
      <c r="A5" s="93" t="s">
        <v>23</v>
      </c>
      <c r="B5" s="93" t="s">
        <v>24</v>
      </c>
      <c r="C5" s="94" t="s">
        <v>12</v>
      </c>
      <c r="D5" s="95">
        <v>500000</v>
      </c>
    </row>
    <row r="6" spans="1:4" ht="21" customHeight="1">
      <c r="A6" s="59" t="s">
        <v>396</v>
      </c>
      <c r="B6" s="22" t="s">
        <v>397</v>
      </c>
      <c r="C6" s="58" t="s">
        <v>12</v>
      </c>
      <c r="D6" s="176">
        <v>1500000</v>
      </c>
    </row>
    <row r="7" spans="1:4" ht="21" customHeight="1">
      <c r="A7" s="59" t="s">
        <v>398</v>
      </c>
      <c r="B7" s="22" t="s">
        <v>400</v>
      </c>
      <c r="C7" s="58" t="s">
        <v>401</v>
      </c>
      <c r="D7" s="176">
        <v>1000000</v>
      </c>
    </row>
    <row r="8" spans="1:4" s="180" customFormat="1" ht="21" customHeight="1">
      <c r="A8" s="177"/>
      <c r="B8" s="178" t="s">
        <v>68</v>
      </c>
      <c r="C8" s="178"/>
      <c r="D8" s="179">
        <f>SUM(D5:D7)</f>
        <v>3000000</v>
      </c>
    </row>
    <row r="9" spans="1:4" s="85" customFormat="1" ht="27" customHeight="1">
      <c r="A9" s="212" t="s">
        <v>418</v>
      </c>
      <c r="B9" s="212"/>
      <c r="C9" s="212"/>
      <c r="D9" s="212"/>
    </row>
  </sheetData>
  <sheetProtection password="CF6E" sheet="1"/>
  <mergeCells count="4">
    <mergeCell ref="A9:D9"/>
    <mergeCell ref="A1:D1"/>
    <mergeCell ref="A2:D2"/>
    <mergeCell ref="A3:D3"/>
  </mergeCells>
  <printOptions/>
  <pageMargins left="0.5905511811023623" right="0.1968503937007874" top="0.7480314960629921" bottom="0.5905511811023623" header="0.4724409448818898" footer="0.31496062992125984"/>
  <pageSetup horizontalDpi="600" verticalDpi="600" orientation="portrait" paperSize="9" r:id="rId2"/>
  <headerFooter alignWithMargins="0">
    <oddFooter>&amp;C&amp;10第 &amp;P 页，共 &amp;N 页</oddFooter>
  </headerFooter>
  <drawing r:id="rId1"/>
</worksheet>
</file>

<file path=xl/worksheets/sheet13.xml><?xml version="1.0" encoding="utf-8"?>
<worksheet xmlns="http://schemas.openxmlformats.org/spreadsheetml/2006/main" xmlns:r="http://schemas.openxmlformats.org/officeDocument/2006/relationships">
  <dimension ref="A1:D39"/>
  <sheetViews>
    <sheetView showZeros="0" tabSelected="1" zoomScaleSheetLayoutView="100" zoomScalePageLayoutView="0" workbookViewId="0" topLeftCell="A1">
      <selection activeCell="E11" sqref="E11"/>
    </sheetView>
  </sheetViews>
  <sheetFormatPr defaultColWidth="9.140625" defaultRowHeight="15"/>
  <cols>
    <col min="1" max="1" width="5.140625" style="60" customWidth="1"/>
    <col min="2" max="2" width="11.28125" style="60" customWidth="1"/>
    <col min="3" max="3" width="53.57421875" style="60" customWidth="1"/>
    <col min="4" max="4" width="13.8515625" style="60" customWidth="1"/>
    <col min="5" max="16384" width="9.00390625" style="60" customWidth="1"/>
  </cols>
  <sheetData>
    <row r="1" spans="1:4" ht="34.5" customHeight="1">
      <c r="A1" s="217" t="s">
        <v>349</v>
      </c>
      <c r="B1" s="217"/>
      <c r="C1" s="217"/>
      <c r="D1" s="217"/>
    </row>
    <row r="2" spans="1:4" s="61" customFormat="1" ht="19.5" customHeight="1">
      <c r="A2" s="218" t="s">
        <v>412</v>
      </c>
      <c r="B2" s="218"/>
      <c r="C2" s="219"/>
      <c r="D2" s="219"/>
    </row>
    <row r="3" spans="1:4" s="61" customFormat="1" ht="14.25" customHeight="1">
      <c r="A3" s="220" t="s">
        <v>350</v>
      </c>
      <c r="B3" s="220"/>
      <c r="C3" s="220"/>
      <c r="D3" s="220"/>
    </row>
    <row r="4" spans="1:4" s="61" customFormat="1" ht="24" customHeight="1">
      <c r="A4" s="62" t="s">
        <v>351</v>
      </c>
      <c r="B4" s="62" t="s">
        <v>352</v>
      </c>
      <c r="C4" s="62" t="s">
        <v>353</v>
      </c>
      <c r="D4" s="63" t="s">
        <v>354</v>
      </c>
    </row>
    <row r="5" spans="1:4" s="61" customFormat="1" ht="59.25" customHeight="1">
      <c r="A5" s="221">
        <v>1</v>
      </c>
      <c r="B5" s="222" t="s">
        <v>355</v>
      </c>
      <c r="C5" s="64" t="s">
        <v>356</v>
      </c>
      <c r="D5" s="65"/>
    </row>
    <row r="6" spans="1:4" s="61" customFormat="1" ht="42" customHeight="1">
      <c r="A6" s="221"/>
      <c r="B6" s="222"/>
      <c r="C6" s="64" t="s">
        <v>357</v>
      </c>
      <c r="D6" s="65"/>
    </row>
    <row r="7" spans="1:4" s="61" customFormat="1" ht="21.75" customHeight="1">
      <c r="A7" s="221"/>
      <c r="B7" s="222"/>
      <c r="C7" s="64" t="s">
        <v>358</v>
      </c>
      <c r="D7" s="65"/>
    </row>
    <row r="8" spans="1:4" s="61" customFormat="1" ht="30.75" customHeight="1">
      <c r="A8" s="221"/>
      <c r="B8" s="222"/>
      <c r="C8" s="64" t="s">
        <v>359</v>
      </c>
      <c r="D8" s="65"/>
    </row>
    <row r="9" spans="1:4" s="61" customFormat="1" ht="43.5" customHeight="1">
      <c r="A9" s="221"/>
      <c r="B9" s="222"/>
      <c r="C9" s="64" t="s">
        <v>360</v>
      </c>
      <c r="D9" s="65"/>
    </row>
    <row r="10" spans="1:4" s="61" customFormat="1" ht="31.5" customHeight="1">
      <c r="A10" s="221"/>
      <c r="B10" s="222"/>
      <c r="C10" s="64" t="s">
        <v>361</v>
      </c>
      <c r="D10" s="65"/>
    </row>
    <row r="11" spans="1:4" s="61" customFormat="1" ht="68.25" customHeight="1">
      <c r="A11" s="221">
        <v>2</v>
      </c>
      <c r="B11" s="222" t="s">
        <v>362</v>
      </c>
      <c r="C11" s="64" t="s">
        <v>363</v>
      </c>
      <c r="D11" s="65"/>
    </row>
    <row r="12" spans="1:4" s="61" customFormat="1" ht="42.75" customHeight="1">
      <c r="A12" s="221"/>
      <c r="B12" s="222"/>
      <c r="C12" s="64" t="s">
        <v>364</v>
      </c>
      <c r="D12" s="65"/>
    </row>
    <row r="13" spans="1:4" s="61" customFormat="1" ht="43.5" customHeight="1">
      <c r="A13" s="221">
        <v>3</v>
      </c>
      <c r="B13" s="222" t="s">
        <v>365</v>
      </c>
      <c r="C13" s="64" t="s">
        <v>366</v>
      </c>
      <c r="D13" s="65"/>
    </row>
    <row r="14" spans="1:4" s="61" customFormat="1" ht="31.5" customHeight="1">
      <c r="A14" s="221"/>
      <c r="B14" s="222"/>
      <c r="C14" s="64" t="s">
        <v>367</v>
      </c>
      <c r="D14" s="65"/>
    </row>
    <row r="15" spans="1:4" s="61" customFormat="1" ht="31.5" customHeight="1">
      <c r="A15" s="221"/>
      <c r="B15" s="222"/>
      <c r="C15" s="64" t="s">
        <v>368</v>
      </c>
      <c r="D15" s="65"/>
    </row>
    <row r="16" spans="1:4" s="61" customFormat="1" ht="39" customHeight="1">
      <c r="A16" s="221">
        <v>4</v>
      </c>
      <c r="B16" s="222" t="s">
        <v>369</v>
      </c>
      <c r="C16" s="64" t="s">
        <v>370</v>
      </c>
      <c r="D16" s="65"/>
    </row>
    <row r="17" spans="1:4" s="61" customFormat="1" ht="40.5" customHeight="1">
      <c r="A17" s="221"/>
      <c r="B17" s="222"/>
      <c r="C17" s="64" t="s">
        <v>371</v>
      </c>
      <c r="D17" s="65"/>
    </row>
    <row r="18" spans="1:4" s="61" customFormat="1" ht="45.75" customHeight="1">
      <c r="A18" s="221"/>
      <c r="B18" s="222"/>
      <c r="C18" s="64" t="s">
        <v>372</v>
      </c>
      <c r="D18" s="65"/>
    </row>
    <row r="19" spans="1:4" ht="24.75" customHeight="1">
      <c r="A19" s="223" t="s">
        <v>419</v>
      </c>
      <c r="B19" s="224"/>
      <c r="C19" s="224"/>
      <c r="D19" s="224"/>
    </row>
    <row r="20" spans="1:4" ht="34.5" customHeight="1">
      <c r="A20" s="217" t="s">
        <v>349</v>
      </c>
      <c r="B20" s="217"/>
      <c r="C20" s="217"/>
      <c r="D20" s="217"/>
    </row>
    <row r="21" spans="1:4" s="61" customFormat="1" ht="19.5" customHeight="1">
      <c r="A21" s="218" t="s">
        <v>412</v>
      </c>
      <c r="B21" s="218"/>
      <c r="C21" s="219"/>
      <c r="D21" s="219"/>
    </row>
    <row r="22" spans="1:4" s="61" customFormat="1" ht="22.5" customHeight="1">
      <c r="A22" s="220" t="s">
        <v>373</v>
      </c>
      <c r="B22" s="220"/>
      <c r="C22" s="220"/>
      <c r="D22" s="220"/>
    </row>
    <row r="23" spans="1:4" s="61" customFormat="1" ht="24" customHeight="1">
      <c r="A23" s="62" t="s">
        <v>351</v>
      </c>
      <c r="B23" s="62" t="s">
        <v>352</v>
      </c>
      <c r="C23" s="62" t="s">
        <v>353</v>
      </c>
      <c r="D23" s="63" t="s">
        <v>354</v>
      </c>
    </row>
    <row r="24" spans="1:4" s="61" customFormat="1" ht="44.25" customHeight="1">
      <c r="A24" s="225">
        <v>4</v>
      </c>
      <c r="B24" s="222" t="s">
        <v>369</v>
      </c>
      <c r="C24" s="64" t="s">
        <v>374</v>
      </c>
      <c r="D24" s="65"/>
    </row>
    <row r="25" spans="1:4" s="61" customFormat="1" ht="32.25" customHeight="1">
      <c r="A25" s="225"/>
      <c r="B25" s="222"/>
      <c r="C25" s="64" t="s">
        <v>375</v>
      </c>
      <c r="D25" s="65"/>
    </row>
    <row r="26" spans="1:4" s="61" customFormat="1" ht="44.25" customHeight="1">
      <c r="A26" s="221">
        <v>5</v>
      </c>
      <c r="B26" s="222" t="s">
        <v>376</v>
      </c>
      <c r="C26" s="66" t="s">
        <v>377</v>
      </c>
      <c r="D26" s="65"/>
    </row>
    <row r="27" spans="1:4" s="61" customFormat="1" ht="39.75" customHeight="1">
      <c r="A27" s="221"/>
      <c r="B27" s="222"/>
      <c r="C27" s="67" t="s">
        <v>378</v>
      </c>
      <c r="D27" s="65"/>
    </row>
    <row r="28" spans="1:4" s="61" customFormat="1" ht="33" customHeight="1">
      <c r="A28" s="221">
        <v>6</v>
      </c>
      <c r="B28" s="222" t="s">
        <v>379</v>
      </c>
      <c r="C28" s="66" t="s">
        <v>380</v>
      </c>
      <c r="D28" s="65"/>
    </row>
    <row r="29" spans="1:4" s="61" customFormat="1" ht="24" customHeight="1">
      <c r="A29" s="221"/>
      <c r="B29" s="222"/>
      <c r="C29" s="66" t="s">
        <v>381</v>
      </c>
      <c r="D29" s="65"/>
    </row>
    <row r="30" spans="1:4" s="61" customFormat="1" ht="66" customHeight="1">
      <c r="A30" s="72">
        <v>7</v>
      </c>
      <c r="B30" s="73" t="s">
        <v>382</v>
      </c>
      <c r="C30" s="66" t="s">
        <v>383</v>
      </c>
      <c r="D30" s="65"/>
    </row>
    <row r="31" spans="1:4" s="61" customFormat="1" ht="40.5" customHeight="1">
      <c r="A31" s="221">
        <v>8</v>
      </c>
      <c r="B31" s="222" t="s">
        <v>384</v>
      </c>
      <c r="C31" s="66" t="s">
        <v>385</v>
      </c>
      <c r="D31" s="65"/>
    </row>
    <row r="32" spans="1:4" s="61" customFormat="1" ht="41.25" customHeight="1">
      <c r="A32" s="221"/>
      <c r="B32" s="222"/>
      <c r="C32" s="66" t="s">
        <v>386</v>
      </c>
      <c r="D32" s="65"/>
    </row>
    <row r="33" spans="1:4" s="61" customFormat="1" ht="27.75" customHeight="1">
      <c r="A33" s="221">
        <v>9</v>
      </c>
      <c r="B33" s="222" t="s">
        <v>387</v>
      </c>
      <c r="C33" s="66" t="s">
        <v>388</v>
      </c>
      <c r="D33" s="65"/>
    </row>
    <row r="34" spans="1:4" s="61" customFormat="1" ht="29.25" customHeight="1">
      <c r="A34" s="221"/>
      <c r="B34" s="222"/>
      <c r="C34" s="66" t="s">
        <v>389</v>
      </c>
      <c r="D34" s="65"/>
    </row>
    <row r="35" spans="1:4" s="61" customFormat="1" ht="30.75" customHeight="1">
      <c r="A35" s="221"/>
      <c r="B35" s="222"/>
      <c r="C35" s="66" t="s">
        <v>390</v>
      </c>
      <c r="D35" s="65"/>
    </row>
    <row r="36" spans="1:4" s="61" customFormat="1" ht="39.75" customHeight="1">
      <c r="A36" s="221" t="s">
        <v>391</v>
      </c>
      <c r="B36" s="221"/>
      <c r="C36" s="68"/>
      <c r="D36" s="69">
        <f>SUM(D5:D18)+SUM(D24:D35)</f>
        <v>0</v>
      </c>
    </row>
    <row r="37" spans="1:4" s="61" customFormat="1" ht="39.75" customHeight="1">
      <c r="A37" s="222" t="s">
        <v>392</v>
      </c>
      <c r="B37" s="222"/>
      <c r="C37" s="68" t="s">
        <v>393</v>
      </c>
      <c r="D37" s="70"/>
    </row>
    <row r="38" spans="1:4" s="61" customFormat="1" ht="39.75" customHeight="1">
      <c r="A38" s="221" t="s">
        <v>394</v>
      </c>
      <c r="B38" s="221"/>
      <c r="C38" s="71">
        <v>0.015</v>
      </c>
      <c r="D38" s="69">
        <f>ROUND(D37*1.5/100,0)</f>
        <v>0</v>
      </c>
    </row>
    <row r="39" spans="1:4" ht="24.75" customHeight="1">
      <c r="A39" s="226" t="s">
        <v>420</v>
      </c>
      <c r="B39" s="227"/>
      <c r="C39" s="227"/>
      <c r="D39" s="227"/>
    </row>
  </sheetData>
  <sheetProtection password="CF6E" sheet="1"/>
  <mergeCells count="29">
    <mergeCell ref="A36:B36"/>
    <mergeCell ref="A37:B37"/>
    <mergeCell ref="A38:B38"/>
    <mergeCell ref="A39:D39"/>
    <mergeCell ref="A28:A29"/>
    <mergeCell ref="B28:B29"/>
    <mergeCell ref="A31:A32"/>
    <mergeCell ref="B31:B32"/>
    <mergeCell ref="A33:A35"/>
    <mergeCell ref="B33:B35"/>
    <mergeCell ref="A21:D21"/>
    <mergeCell ref="A22:D22"/>
    <mergeCell ref="A24:A25"/>
    <mergeCell ref="B24:B25"/>
    <mergeCell ref="A26:A27"/>
    <mergeCell ref="B26:B27"/>
    <mergeCell ref="A13:A15"/>
    <mergeCell ref="B13:B15"/>
    <mergeCell ref="A16:A18"/>
    <mergeCell ref="B16:B18"/>
    <mergeCell ref="A19:D19"/>
    <mergeCell ref="A20:D20"/>
    <mergeCell ref="A1:D1"/>
    <mergeCell ref="A2:D2"/>
    <mergeCell ref="A3:D3"/>
    <mergeCell ref="A5:A10"/>
    <mergeCell ref="B5:B10"/>
    <mergeCell ref="A11:A12"/>
    <mergeCell ref="B11:B12"/>
  </mergeCells>
  <printOptions/>
  <pageMargins left="0.7" right="0.7" top="0.75" bottom="0.75" header="0.3" footer="0.3"/>
  <pageSetup horizontalDpi="600" verticalDpi="600" orientation="portrait" paperSize="9" r:id="rId1"/>
  <rowBreaks count="1" manualBreakCount="1">
    <brk id="19" max="255" man="1"/>
  </rowBreaks>
</worksheet>
</file>

<file path=xl/worksheets/sheet2.xml><?xml version="1.0" encoding="utf-8"?>
<worksheet xmlns="http://schemas.openxmlformats.org/spreadsheetml/2006/main" xmlns:r="http://schemas.openxmlformats.org/officeDocument/2006/relationships">
  <dimension ref="A1:M7"/>
  <sheetViews>
    <sheetView view="pageBreakPreview" zoomScale="115" zoomScaleSheetLayoutView="115" zoomScalePageLayoutView="0" workbookViewId="0" topLeftCell="A1">
      <pane xSplit="1" ySplit="1" topLeftCell="B2" activePane="bottomRight" state="frozen"/>
      <selection pane="topLeft" activeCell="A1" sqref="A1"/>
      <selection pane="topRight" activeCell="B1" sqref="B1"/>
      <selection pane="bottomLeft" activeCell="A5" sqref="A5"/>
      <selection pane="bottomRight" activeCell="A8" sqref="A8"/>
    </sheetView>
  </sheetViews>
  <sheetFormatPr defaultColWidth="9.140625" defaultRowHeight="19.5" customHeight="1"/>
  <cols>
    <col min="1" max="1" width="42.57421875" style="14" customWidth="1"/>
    <col min="2" max="2" width="25.421875" style="15" customWidth="1"/>
    <col min="3" max="3" width="24.140625" style="16" customWidth="1"/>
    <col min="4" max="4" width="24.140625" style="15" customWidth="1"/>
    <col min="5" max="11" width="8.57421875" style="15" hidden="1" customWidth="1"/>
    <col min="12" max="12" width="11.28125" style="17" hidden="1" customWidth="1"/>
    <col min="13" max="13" width="9.00390625" style="2" hidden="1" customWidth="1"/>
    <col min="14" max="14" width="0" style="2" hidden="1" customWidth="1"/>
    <col min="15" max="16384" width="9.00390625" style="2" customWidth="1"/>
  </cols>
  <sheetData>
    <row r="1" spans="1:12" ht="62.25" customHeight="1">
      <c r="A1" s="196" t="s">
        <v>246</v>
      </c>
      <c r="B1" s="196"/>
      <c r="C1" s="196"/>
      <c r="D1" s="196"/>
      <c r="E1" s="1"/>
      <c r="F1" s="1"/>
      <c r="G1" s="1"/>
      <c r="H1" s="1"/>
      <c r="I1" s="1"/>
      <c r="J1" s="1"/>
      <c r="K1" s="1"/>
      <c r="L1" s="1"/>
    </row>
    <row r="2" spans="1:4" s="6" customFormat="1" ht="27.75" customHeight="1">
      <c r="A2" s="3"/>
      <c r="B2" s="4" t="s">
        <v>230</v>
      </c>
      <c r="C2" s="4" t="s">
        <v>231</v>
      </c>
      <c r="D2" s="5" t="s">
        <v>68</v>
      </c>
    </row>
    <row r="3" spans="1:4" s="39" customFormat="1" ht="30.75" customHeight="1">
      <c r="A3" s="36" t="s">
        <v>239</v>
      </c>
      <c r="B3" s="37"/>
      <c r="C3" s="37"/>
      <c r="D3" s="38">
        <v>182368725.991495</v>
      </c>
    </row>
    <row r="4" spans="1:13" s="10" customFormat="1" ht="30.75" customHeight="1">
      <c r="A4" s="7" t="s">
        <v>69</v>
      </c>
      <c r="B4" s="8">
        <v>116996814</v>
      </c>
      <c r="C4" s="8">
        <v>139533014</v>
      </c>
      <c r="D4" s="9">
        <f>SUM(B4:C4)</f>
        <v>256529828</v>
      </c>
      <c r="M4" s="11" t="e">
        <f>(D4-#REF!)/#REF!</f>
        <v>#REF!</v>
      </c>
    </row>
    <row r="5" spans="1:4" s="12" customFormat="1" ht="30.75" customHeight="1">
      <c r="A5" s="7" t="s">
        <v>70</v>
      </c>
      <c r="B5" s="8">
        <f>'计价汇总表'!D17</f>
        <v>3314850</v>
      </c>
      <c r="C5" s="8" t="e">
        <f>计价汇总表!#REF!</f>
        <v>#REF!</v>
      </c>
      <c r="D5" s="9" t="e">
        <f>SUM(B5:C5)</f>
        <v>#REF!</v>
      </c>
    </row>
    <row r="6" spans="1:4" s="12" customFormat="1" ht="33.75" customHeight="1">
      <c r="A6" s="40" t="s">
        <v>241</v>
      </c>
      <c r="B6" s="11">
        <f>(B5-B4)/B4</f>
        <v>-0.9716671771933892</v>
      </c>
      <c r="C6" s="11" t="e">
        <f>(C5-C4)/C4</f>
        <v>#REF!</v>
      </c>
      <c r="D6" s="11" t="e">
        <f>(D5-D4)/D4</f>
        <v>#REF!</v>
      </c>
    </row>
    <row r="7" spans="1:4" s="43" customFormat="1" ht="30.75" customHeight="1">
      <c r="A7" s="40" t="s">
        <v>240</v>
      </c>
      <c r="B7" s="41"/>
      <c r="C7" s="41"/>
      <c r="D7" s="42" t="e">
        <f>(D5-D3)/D3</f>
        <v>#REF!</v>
      </c>
    </row>
  </sheetData>
  <sheetProtection/>
  <mergeCells count="1">
    <mergeCell ref="A1:D1"/>
  </mergeCells>
  <printOptions horizontalCentered="1"/>
  <pageMargins left="0.2362204724409449" right="0.2362204724409449" top="0.46" bottom="0.46" header="0.17" footer="0.2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M5"/>
  <sheetViews>
    <sheetView view="pageBreakPreview" zoomScale="115" zoomScaleSheetLayoutView="115" zoomScalePageLayoutView="0" workbookViewId="0" topLeftCell="A1">
      <pane xSplit="1" ySplit="1" topLeftCell="B2" activePane="bottomRight" state="frozen"/>
      <selection pane="topLeft" activeCell="A1" sqref="A1"/>
      <selection pane="topRight" activeCell="B1" sqref="B1"/>
      <selection pane="bottomLeft" activeCell="A5" sqref="A5"/>
      <selection pane="bottomRight" activeCell="C8" sqref="C8"/>
    </sheetView>
  </sheetViews>
  <sheetFormatPr defaultColWidth="9.140625" defaultRowHeight="19.5" customHeight="1"/>
  <cols>
    <col min="1" max="1" width="38.421875" style="14" customWidth="1"/>
    <col min="2" max="2" width="24.140625" style="15" customWidth="1"/>
    <col min="3" max="3" width="24.140625" style="16" customWidth="1"/>
    <col min="4" max="4" width="24.140625" style="15" customWidth="1"/>
    <col min="5" max="11" width="8.57421875" style="15" hidden="1" customWidth="1"/>
    <col min="12" max="12" width="11.28125" style="17" hidden="1" customWidth="1"/>
    <col min="13" max="13" width="9.00390625" style="2" hidden="1" customWidth="1"/>
    <col min="14" max="14" width="0" style="2" hidden="1" customWidth="1"/>
    <col min="15" max="16384" width="9.00390625" style="2" customWidth="1"/>
  </cols>
  <sheetData>
    <row r="1" spans="1:12" ht="62.25" customHeight="1">
      <c r="A1" s="196" t="s">
        <v>247</v>
      </c>
      <c r="B1" s="196"/>
      <c r="C1" s="196"/>
      <c r="D1" s="196"/>
      <c r="E1" s="1"/>
      <c r="F1" s="1"/>
      <c r="G1" s="1"/>
      <c r="H1" s="1"/>
      <c r="I1" s="1"/>
      <c r="J1" s="1"/>
      <c r="K1" s="1"/>
      <c r="L1" s="1"/>
    </row>
    <row r="2" spans="1:4" s="6" customFormat="1" ht="27.75" customHeight="1">
      <c r="A2" s="3"/>
      <c r="B2" s="4" t="s">
        <v>230</v>
      </c>
      <c r="C2" s="4" t="s">
        <v>231</v>
      </c>
      <c r="D2" s="5" t="s">
        <v>68</v>
      </c>
    </row>
    <row r="3" spans="1:13" s="10" customFormat="1" ht="30.75" customHeight="1">
      <c r="A3" s="7" t="s">
        <v>69</v>
      </c>
      <c r="B3" s="8">
        <v>116996814</v>
      </c>
      <c r="C3" s="8">
        <v>139533014</v>
      </c>
      <c r="D3" s="9">
        <f>SUM(B3:C3)</f>
        <v>256529828</v>
      </c>
      <c r="M3" s="11" t="e">
        <f>(D3-#REF!)/#REF!</f>
        <v>#REF!</v>
      </c>
    </row>
    <row r="4" spans="1:4" s="12" customFormat="1" ht="30.75" customHeight="1">
      <c r="A4" s="7" t="s">
        <v>70</v>
      </c>
      <c r="B4" s="8">
        <f>'计价汇总表'!D17</f>
        <v>3314850</v>
      </c>
      <c r="C4" s="8" t="e">
        <f>计价汇总表!#REF!</f>
        <v>#REF!</v>
      </c>
      <c r="D4" s="9" t="e">
        <f>SUM(B4:C4)</f>
        <v>#REF!</v>
      </c>
    </row>
    <row r="5" spans="1:4" s="12" customFormat="1" ht="33.75" customHeight="1">
      <c r="A5" s="13" t="s">
        <v>71</v>
      </c>
      <c r="B5" s="11">
        <f>(B4-B3)/B3</f>
        <v>-0.9716671771933892</v>
      </c>
      <c r="C5" s="11" t="e">
        <f>(C4-C3)/C3</f>
        <v>#REF!</v>
      </c>
      <c r="D5" s="11" t="e">
        <f>(D4-D3)/D3</f>
        <v>#REF!</v>
      </c>
    </row>
  </sheetData>
  <sheetProtection/>
  <mergeCells count="1">
    <mergeCell ref="A1:D1"/>
  </mergeCells>
  <printOptions horizontalCentered="1"/>
  <pageMargins left="0.2362204724409449" right="0.2362204724409449" top="0.46" bottom="0.46" header="0.17" footer="0.2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D19"/>
  <sheetViews>
    <sheetView showZeros="0" zoomScaleSheetLayoutView="85" zoomScalePageLayoutView="0" workbookViewId="0" topLeftCell="A1">
      <selection activeCell="A19" sqref="A19:D19"/>
    </sheetView>
  </sheetViews>
  <sheetFormatPr defaultColWidth="9.140625" defaultRowHeight="15"/>
  <cols>
    <col min="1" max="1" width="10.57421875" style="77" customWidth="1"/>
    <col min="2" max="2" width="18.57421875" style="78" customWidth="1"/>
    <col min="3" max="3" width="33.57421875" style="77" customWidth="1"/>
    <col min="4" max="4" width="21.57421875" style="79" customWidth="1"/>
    <col min="5" max="5" width="13.7109375" style="77" customWidth="1"/>
    <col min="6" max="16384" width="9.00390625" style="77" customWidth="1"/>
  </cols>
  <sheetData>
    <row r="1" spans="1:4" s="44" customFormat="1" ht="33.75" customHeight="1">
      <c r="A1" s="203" t="s">
        <v>320</v>
      </c>
      <c r="B1" s="203"/>
      <c r="C1" s="203"/>
      <c r="D1" s="203"/>
    </row>
    <row r="2" spans="1:4" s="45" customFormat="1" ht="22.5" customHeight="1">
      <c r="A2" s="198" t="s">
        <v>341</v>
      </c>
      <c r="B2" s="199"/>
      <c r="C2" s="199"/>
      <c r="D2" s="199"/>
    </row>
    <row r="3" spans="1:4" s="46" customFormat="1" ht="22.5" customHeight="1">
      <c r="A3" s="200" t="s">
        <v>403</v>
      </c>
      <c r="B3" s="200"/>
      <c r="C3" s="200"/>
      <c r="D3" s="200"/>
    </row>
    <row r="4" spans="1:4" s="46" customFormat="1" ht="22.5" customHeight="1">
      <c r="A4" s="201" t="s">
        <v>72</v>
      </c>
      <c r="B4" s="201" t="s">
        <v>73</v>
      </c>
      <c r="C4" s="201" t="s">
        <v>74</v>
      </c>
      <c r="D4" s="202" t="s">
        <v>75</v>
      </c>
    </row>
    <row r="5" spans="1:4" s="46" customFormat="1" ht="22.5" customHeight="1">
      <c r="A5" s="201"/>
      <c r="B5" s="201"/>
      <c r="C5" s="201"/>
      <c r="D5" s="202"/>
    </row>
    <row r="6" spans="1:4" s="75" customFormat="1" ht="27" customHeight="1">
      <c r="A6" s="74">
        <v>1</v>
      </c>
      <c r="B6" s="74" t="s">
        <v>76</v>
      </c>
      <c r="C6" s="74" t="s">
        <v>77</v>
      </c>
      <c r="D6" s="80">
        <f>'100章'!F30</f>
        <v>513500</v>
      </c>
    </row>
    <row r="7" spans="1:4" s="75" customFormat="1" ht="27" customHeight="1">
      <c r="A7" s="74">
        <v>2</v>
      </c>
      <c r="B7" s="76" t="s">
        <v>78</v>
      </c>
      <c r="C7" s="74" t="s">
        <v>79</v>
      </c>
      <c r="D7" s="80">
        <f>'200章'!F9</f>
        <v>0</v>
      </c>
    </row>
    <row r="8" spans="1:4" s="75" customFormat="1" ht="27" customHeight="1">
      <c r="A8" s="74">
        <v>3</v>
      </c>
      <c r="B8" s="74" t="s">
        <v>80</v>
      </c>
      <c r="C8" s="74" t="s">
        <v>81</v>
      </c>
      <c r="D8" s="80">
        <f>'300章 '!F88</f>
        <v>2500000</v>
      </c>
    </row>
    <row r="9" spans="1:4" s="75" customFormat="1" ht="27" customHeight="1">
      <c r="A9" s="74">
        <v>4</v>
      </c>
      <c r="B9" s="76" t="s">
        <v>82</v>
      </c>
      <c r="C9" s="74" t="s">
        <v>83</v>
      </c>
      <c r="D9" s="80"/>
    </row>
    <row r="10" spans="1:4" s="75" customFormat="1" ht="27" customHeight="1">
      <c r="A10" s="74">
        <v>5</v>
      </c>
      <c r="B10" s="74" t="s">
        <v>84</v>
      </c>
      <c r="C10" s="74" t="s">
        <v>85</v>
      </c>
      <c r="D10" s="80">
        <f>'500章 '!F10</f>
        <v>0</v>
      </c>
    </row>
    <row r="11" spans="1:4" s="75" customFormat="1" ht="27" customHeight="1">
      <c r="A11" s="74">
        <v>6</v>
      </c>
      <c r="B11" s="74" t="s">
        <v>86</v>
      </c>
      <c r="C11" s="74" t="s">
        <v>87</v>
      </c>
      <c r="D11" s="81"/>
    </row>
    <row r="12" spans="1:4" s="75" customFormat="1" ht="27" customHeight="1">
      <c r="A12" s="74">
        <v>7</v>
      </c>
      <c r="B12" s="74" t="s">
        <v>88</v>
      </c>
      <c r="C12" s="74" t="s">
        <v>89</v>
      </c>
      <c r="D12" s="81"/>
    </row>
    <row r="13" spans="1:4" s="75" customFormat="1" ht="27" customHeight="1">
      <c r="A13" s="74">
        <v>8</v>
      </c>
      <c r="B13" s="204" t="s">
        <v>90</v>
      </c>
      <c r="C13" s="204"/>
      <c r="D13" s="82">
        <f>SUM(D6:D12)</f>
        <v>3013500</v>
      </c>
    </row>
    <row r="14" spans="1:4" s="75" customFormat="1" ht="27" customHeight="1">
      <c r="A14" s="74">
        <v>9</v>
      </c>
      <c r="B14" s="204" t="s">
        <v>91</v>
      </c>
      <c r="C14" s="204"/>
      <c r="D14" s="80">
        <f>'计日工汇总表'!B8</f>
        <v>0</v>
      </c>
    </row>
    <row r="15" spans="1:4" s="75" customFormat="1" ht="27" customHeight="1">
      <c r="A15" s="74">
        <v>10</v>
      </c>
      <c r="B15" s="204" t="s">
        <v>92</v>
      </c>
      <c r="C15" s="204"/>
      <c r="D15" s="80">
        <f>'暂估价汇总表'!B8</f>
        <v>3000000</v>
      </c>
    </row>
    <row r="16" spans="1:4" s="75" customFormat="1" ht="27" customHeight="1">
      <c r="A16" s="74">
        <v>11</v>
      </c>
      <c r="B16" s="204" t="s">
        <v>281</v>
      </c>
      <c r="C16" s="204"/>
      <c r="D16" s="83">
        <f>ROUND(D13*0.1,0)</f>
        <v>301350</v>
      </c>
    </row>
    <row r="17" spans="1:4" s="75" customFormat="1" ht="27" customHeight="1">
      <c r="A17" s="74">
        <v>12</v>
      </c>
      <c r="B17" s="204" t="s">
        <v>348</v>
      </c>
      <c r="C17" s="204"/>
      <c r="D17" s="82">
        <f>D13+D14+D16</f>
        <v>3314850</v>
      </c>
    </row>
    <row r="18" spans="1:4" s="46" customFormat="1" ht="72.75" customHeight="1">
      <c r="A18" s="197" t="s">
        <v>415</v>
      </c>
      <c r="B18" s="197"/>
      <c r="C18" s="197"/>
      <c r="D18" s="197"/>
    </row>
    <row r="19" spans="1:4" s="46" customFormat="1" ht="55.5" customHeight="1">
      <c r="A19" s="197" t="s">
        <v>416</v>
      </c>
      <c r="B19" s="197"/>
      <c r="C19" s="197"/>
      <c r="D19" s="197"/>
    </row>
  </sheetData>
  <sheetProtection password="CF6E" sheet="1"/>
  <mergeCells count="14">
    <mergeCell ref="A1:D1"/>
    <mergeCell ref="B15:C15"/>
    <mergeCell ref="B16:C16"/>
    <mergeCell ref="B17:C17"/>
    <mergeCell ref="B13:C13"/>
    <mergeCell ref="B14:C14"/>
    <mergeCell ref="A18:D18"/>
    <mergeCell ref="A19:D19"/>
    <mergeCell ref="A2:D2"/>
    <mergeCell ref="A3:D3"/>
    <mergeCell ref="A4:A5"/>
    <mergeCell ref="B4:B5"/>
    <mergeCell ref="C4:C5"/>
    <mergeCell ref="D4:D5"/>
  </mergeCells>
  <printOptions horizontalCentered="1"/>
  <pageMargins left="0.2755905511811024" right="0.15748031496062992" top="0.7480314960629921" bottom="0.8661417322834646" header="0.4330708661417323" footer="0.2755905511811024"/>
  <pageSetup horizontalDpi="600" verticalDpi="600" orientation="portrait" paperSize="9" r:id="rId2"/>
  <headerFooter alignWithMargins="0">
    <oddFooter>&amp;C第 &amp;P 页，共 &amp;N 页</oddFooter>
  </headerFooter>
  <drawing r:id="rId1"/>
</worksheet>
</file>

<file path=xl/worksheets/sheet5.xml><?xml version="1.0" encoding="utf-8"?>
<worksheet xmlns="http://schemas.openxmlformats.org/spreadsheetml/2006/main" xmlns:r="http://schemas.openxmlformats.org/officeDocument/2006/relationships">
  <dimension ref="A1:IV25"/>
  <sheetViews>
    <sheetView showZeros="0" zoomScalePageLayoutView="0" workbookViewId="0" topLeftCell="A1">
      <selection activeCell="D10" sqref="D10"/>
    </sheetView>
  </sheetViews>
  <sheetFormatPr defaultColWidth="9.140625" defaultRowHeight="15"/>
  <cols>
    <col min="1" max="1" width="30.57421875" style="84" customWidth="1"/>
    <col min="2" max="3" width="26.57421875" style="84" customWidth="1"/>
    <col min="4" max="16384" width="9.00390625" style="84" customWidth="1"/>
  </cols>
  <sheetData>
    <row r="1" spans="1:3" ht="30" customHeight="1">
      <c r="A1" s="205" t="s">
        <v>321</v>
      </c>
      <c r="B1" s="205"/>
      <c r="C1" s="205"/>
    </row>
    <row r="2" spans="1:256" ht="19.5" customHeight="1">
      <c r="A2" s="198" t="s">
        <v>342</v>
      </c>
      <c r="B2" s="198"/>
      <c r="C2" s="198"/>
      <c r="D2" s="47"/>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19.5" customHeight="1">
      <c r="A3" s="199" t="s">
        <v>404</v>
      </c>
      <c r="B3" s="199"/>
      <c r="C3" s="199"/>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row>
    <row r="4" spans="1:256" ht="30" customHeight="1">
      <c r="A4" s="48" t="s">
        <v>311</v>
      </c>
      <c r="B4" s="48" t="s">
        <v>322</v>
      </c>
      <c r="C4" s="48" t="s">
        <v>313</v>
      </c>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5"/>
      <c r="IU4" s="85"/>
      <c r="IV4" s="85"/>
    </row>
    <row r="5" spans="1:256" ht="30" customHeight="1">
      <c r="A5" s="49" t="s">
        <v>323</v>
      </c>
      <c r="B5" s="49">
        <f>'计日工'!F8</f>
        <v>0</v>
      </c>
      <c r="C5" s="49"/>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c r="IR5" s="85"/>
      <c r="IS5" s="85"/>
      <c r="IT5" s="85"/>
      <c r="IU5" s="85"/>
      <c r="IV5" s="85"/>
    </row>
    <row r="6" spans="1:256" ht="30" customHeight="1">
      <c r="A6" s="49" t="s">
        <v>324</v>
      </c>
      <c r="B6" s="49">
        <f>'计日工'!F20</f>
        <v>0</v>
      </c>
      <c r="C6" s="49"/>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c r="IR6" s="85"/>
      <c r="IS6" s="85"/>
      <c r="IT6" s="85"/>
      <c r="IU6" s="85"/>
      <c r="IV6" s="85"/>
    </row>
    <row r="7" spans="1:256" ht="30" customHeight="1">
      <c r="A7" s="49" t="s">
        <v>325</v>
      </c>
      <c r="B7" s="49">
        <f>'计日工'!F30</f>
        <v>0</v>
      </c>
      <c r="C7" s="49"/>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row>
    <row r="8" spans="1:256" ht="30" customHeight="1">
      <c r="A8" s="49" t="s">
        <v>326</v>
      </c>
      <c r="B8" s="49">
        <f>SUM(B5:B7)</f>
        <v>0</v>
      </c>
      <c r="C8" s="49"/>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row>
    <row r="9" spans="1:256" ht="13.5">
      <c r="A9" s="50"/>
      <c r="B9" s="50"/>
      <c r="C9" s="50"/>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c r="IR9" s="85"/>
      <c r="IS9" s="85"/>
      <c r="IT9" s="85"/>
      <c r="IU9" s="85"/>
      <c r="IV9" s="85"/>
    </row>
    <row r="10" spans="1:256" ht="13.5">
      <c r="A10" s="206" t="s">
        <v>417</v>
      </c>
      <c r="B10" s="206"/>
      <c r="C10" s="206"/>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c r="IR10" s="85"/>
      <c r="IS10" s="85"/>
      <c r="IT10" s="85"/>
      <c r="IU10" s="85"/>
      <c r="IV10" s="85"/>
    </row>
    <row r="11" spans="1:3" ht="14.25">
      <c r="A11" s="86"/>
      <c r="B11" s="86"/>
      <c r="C11" s="86"/>
    </row>
    <row r="12" spans="1:3" ht="14.25">
      <c r="A12" s="86"/>
      <c r="B12" s="86"/>
      <c r="C12" s="86"/>
    </row>
    <row r="13" spans="1:3" ht="14.25">
      <c r="A13" s="86"/>
      <c r="B13" s="86"/>
      <c r="C13" s="86"/>
    </row>
    <row r="14" spans="1:3" ht="14.25">
      <c r="A14" s="86"/>
      <c r="B14" s="86"/>
      <c r="C14" s="86"/>
    </row>
    <row r="15" spans="1:3" ht="14.25">
      <c r="A15" s="86"/>
      <c r="B15" s="86"/>
      <c r="C15" s="86"/>
    </row>
    <row r="16" spans="1:3" ht="14.25">
      <c r="A16" s="86"/>
      <c r="B16" s="86"/>
      <c r="C16" s="86"/>
    </row>
    <row r="17" spans="1:3" ht="14.25">
      <c r="A17" s="86"/>
      <c r="B17" s="86"/>
      <c r="C17" s="86"/>
    </row>
    <row r="18" spans="1:3" ht="14.25">
      <c r="A18" s="86"/>
      <c r="B18" s="86"/>
      <c r="C18" s="86"/>
    </row>
    <row r="19" spans="1:3" ht="14.25">
      <c r="A19" s="86"/>
      <c r="B19" s="86"/>
      <c r="C19" s="86"/>
    </row>
    <row r="20" spans="1:3" ht="14.25">
      <c r="A20" s="86"/>
      <c r="B20" s="86"/>
      <c r="C20" s="86"/>
    </row>
    <row r="21" spans="1:3" ht="14.25">
      <c r="A21" s="86"/>
      <c r="B21" s="86"/>
      <c r="C21" s="86"/>
    </row>
    <row r="22" spans="1:3" ht="14.25">
      <c r="A22" s="86"/>
      <c r="B22" s="86"/>
      <c r="C22" s="86"/>
    </row>
    <row r="23" spans="1:3" ht="14.25">
      <c r="A23" s="86"/>
      <c r="B23" s="86"/>
      <c r="C23" s="86"/>
    </row>
    <row r="24" spans="1:3" ht="14.25">
      <c r="A24" s="207"/>
      <c r="B24" s="207"/>
      <c r="C24" s="207"/>
    </row>
    <row r="25" spans="1:3" ht="14.25">
      <c r="A25" s="207"/>
      <c r="B25" s="207"/>
      <c r="C25" s="207"/>
    </row>
  </sheetData>
  <sheetProtection password="CF6E" sheet="1"/>
  <mergeCells count="6">
    <mergeCell ref="A1:C1"/>
    <mergeCell ref="A2:C2"/>
    <mergeCell ref="A3:C3"/>
    <mergeCell ref="A10:C10"/>
    <mergeCell ref="A24:C24"/>
    <mergeCell ref="A25:C25"/>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V25"/>
  <sheetViews>
    <sheetView zoomScalePageLayoutView="0" workbookViewId="0" topLeftCell="A1">
      <selection activeCell="E6" sqref="E6"/>
    </sheetView>
  </sheetViews>
  <sheetFormatPr defaultColWidth="9.140625" defaultRowHeight="15"/>
  <cols>
    <col min="1" max="1" width="30.57421875" style="84" customWidth="1"/>
    <col min="2" max="3" width="26.57421875" style="84" customWidth="1"/>
    <col min="4" max="16384" width="9.00390625" style="84" customWidth="1"/>
  </cols>
  <sheetData>
    <row r="1" spans="1:3" ht="30" customHeight="1">
      <c r="A1" s="205" t="s">
        <v>319</v>
      </c>
      <c r="B1" s="205"/>
      <c r="C1" s="205"/>
    </row>
    <row r="2" spans="1:256" ht="19.5" customHeight="1">
      <c r="A2" s="198" t="s">
        <v>343</v>
      </c>
      <c r="B2" s="198"/>
      <c r="C2" s="198"/>
      <c r="D2" s="47"/>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19.5" customHeight="1">
      <c r="A3" s="199" t="s">
        <v>405</v>
      </c>
      <c r="B3" s="199"/>
      <c r="C3" s="199"/>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row>
    <row r="4" spans="1:256" ht="30" customHeight="1">
      <c r="A4" s="48" t="s">
        <v>311</v>
      </c>
      <c r="B4" s="48" t="s">
        <v>312</v>
      </c>
      <c r="C4" s="48" t="s">
        <v>313</v>
      </c>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5"/>
      <c r="IU4" s="85"/>
      <c r="IV4" s="85"/>
    </row>
    <row r="5" spans="1:256" ht="30" customHeight="1">
      <c r="A5" s="49" t="s">
        <v>314</v>
      </c>
      <c r="B5" s="49"/>
      <c r="C5" s="49"/>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c r="IR5" s="85"/>
      <c r="IS5" s="85"/>
      <c r="IT5" s="85"/>
      <c r="IU5" s="85"/>
      <c r="IV5" s="85"/>
    </row>
    <row r="6" spans="1:256" ht="30" customHeight="1">
      <c r="A6" s="49" t="s">
        <v>315</v>
      </c>
      <c r="B6" s="49"/>
      <c r="C6" s="49"/>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c r="IR6" s="85"/>
      <c r="IS6" s="85"/>
      <c r="IT6" s="85"/>
      <c r="IU6" s="85"/>
      <c r="IV6" s="85"/>
    </row>
    <row r="7" spans="1:256" ht="30" customHeight="1">
      <c r="A7" s="49" t="s">
        <v>316</v>
      </c>
      <c r="B7" s="49">
        <f>'专业工程暂估价'!D8</f>
        <v>3000000</v>
      </c>
      <c r="C7" s="49"/>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row>
    <row r="8" spans="1:256" ht="30" customHeight="1">
      <c r="A8" s="49" t="s">
        <v>317</v>
      </c>
      <c r="B8" s="49">
        <f>SUM(B5:B7)</f>
        <v>3000000</v>
      </c>
      <c r="C8" s="49"/>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row>
    <row r="9" spans="1:256" ht="13.5">
      <c r="A9" s="50"/>
      <c r="B9" s="50"/>
      <c r="C9" s="50"/>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c r="IR9" s="85"/>
      <c r="IS9" s="85"/>
      <c r="IT9" s="85"/>
      <c r="IU9" s="85"/>
      <c r="IV9" s="85"/>
    </row>
    <row r="10" spans="1:256" ht="13.5">
      <c r="A10" s="206" t="s">
        <v>318</v>
      </c>
      <c r="B10" s="206"/>
      <c r="C10" s="206"/>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c r="IR10" s="85"/>
      <c r="IS10" s="85"/>
      <c r="IT10" s="85"/>
      <c r="IU10" s="85"/>
      <c r="IV10" s="85"/>
    </row>
    <row r="11" spans="1:3" ht="14.25">
      <c r="A11" s="86"/>
      <c r="B11" s="86"/>
      <c r="C11" s="86"/>
    </row>
    <row r="12" spans="1:3" ht="14.25">
      <c r="A12" s="86"/>
      <c r="B12" s="86"/>
      <c r="C12" s="86"/>
    </row>
    <row r="13" spans="1:3" ht="14.25">
      <c r="A13" s="86"/>
      <c r="B13" s="86"/>
      <c r="C13" s="86"/>
    </row>
    <row r="14" spans="1:3" ht="14.25">
      <c r="A14" s="86"/>
      <c r="B14" s="86"/>
      <c r="C14" s="86"/>
    </row>
    <row r="15" spans="1:3" ht="14.25">
      <c r="A15" s="86"/>
      <c r="B15" s="86"/>
      <c r="C15" s="86"/>
    </row>
    <row r="16" spans="1:3" ht="14.25">
      <c r="A16" s="86"/>
      <c r="B16" s="86"/>
      <c r="C16" s="86"/>
    </row>
    <row r="17" spans="1:3" ht="14.25">
      <c r="A17" s="86"/>
      <c r="B17" s="86"/>
      <c r="C17" s="86"/>
    </row>
    <row r="18" spans="1:3" ht="14.25">
      <c r="A18" s="86"/>
      <c r="B18" s="86"/>
      <c r="C18" s="86"/>
    </row>
    <row r="19" spans="1:3" ht="14.25">
      <c r="A19" s="86"/>
      <c r="B19" s="86"/>
      <c r="C19" s="86"/>
    </row>
    <row r="20" spans="1:3" ht="14.25">
      <c r="A20" s="86"/>
      <c r="B20" s="86"/>
      <c r="C20" s="86"/>
    </row>
    <row r="21" spans="1:3" ht="14.25">
      <c r="A21" s="86"/>
      <c r="B21" s="86"/>
      <c r="C21" s="86"/>
    </row>
    <row r="22" spans="1:3" ht="14.25">
      <c r="A22" s="86"/>
      <c r="B22" s="86"/>
      <c r="C22" s="86"/>
    </row>
    <row r="23" spans="1:3" ht="14.25">
      <c r="A23" s="86"/>
      <c r="B23" s="86"/>
      <c r="C23" s="86"/>
    </row>
    <row r="24" spans="1:3" ht="14.25">
      <c r="A24" s="207"/>
      <c r="B24" s="207"/>
      <c r="C24" s="207"/>
    </row>
    <row r="25" spans="1:3" ht="14.25">
      <c r="A25" s="207"/>
      <c r="B25" s="207"/>
      <c r="C25" s="207"/>
    </row>
  </sheetData>
  <sheetProtection password="CF6E" sheet="1"/>
  <mergeCells count="6">
    <mergeCell ref="A1:C1"/>
    <mergeCell ref="A2:C2"/>
    <mergeCell ref="A3:C3"/>
    <mergeCell ref="A10:C10"/>
    <mergeCell ref="A24:C24"/>
    <mergeCell ref="A25:C25"/>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31"/>
  <sheetViews>
    <sheetView showZeros="0" zoomScaleSheetLayoutView="100" zoomScalePageLayoutView="0" workbookViewId="0" topLeftCell="A1">
      <selection activeCell="A31" sqref="A31:F31"/>
    </sheetView>
  </sheetViews>
  <sheetFormatPr defaultColWidth="9.140625" defaultRowHeight="15"/>
  <cols>
    <col min="1" max="1" width="10.57421875" style="103" customWidth="1"/>
    <col min="2" max="2" width="30.57421875" style="88" customWidth="1"/>
    <col min="3" max="3" width="6.57421875" style="88" customWidth="1"/>
    <col min="4" max="6" width="12.57421875" style="88" customWidth="1"/>
    <col min="7" max="7" width="20.8515625" style="87" customWidth="1"/>
    <col min="8" max="16384" width="9.00390625" style="88" customWidth="1"/>
  </cols>
  <sheetData>
    <row r="1" spans="1:8" s="87" customFormat="1" ht="24.75" customHeight="1">
      <c r="A1" s="208" t="s">
        <v>328</v>
      </c>
      <c r="B1" s="208"/>
      <c r="C1" s="208"/>
      <c r="D1" s="208"/>
      <c r="E1" s="208"/>
      <c r="F1" s="208"/>
      <c r="H1" s="88"/>
    </row>
    <row r="2" spans="1:8" s="87" customFormat="1" ht="24.75" customHeight="1">
      <c r="A2" s="209" t="s">
        <v>344</v>
      </c>
      <c r="B2" s="209"/>
      <c r="C2" s="209"/>
      <c r="D2" s="209"/>
      <c r="E2" s="209"/>
      <c r="F2" s="209"/>
      <c r="H2" s="88"/>
    </row>
    <row r="3" spans="1:8" s="87" customFormat="1" ht="24.75" customHeight="1">
      <c r="A3" s="210" t="s">
        <v>406</v>
      </c>
      <c r="B3" s="210"/>
      <c r="C3" s="210"/>
      <c r="D3" s="210"/>
      <c r="E3" s="210"/>
      <c r="F3" s="210"/>
      <c r="H3" s="88"/>
    </row>
    <row r="4" spans="1:8" s="87" customFormat="1" ht="24.75" customHeight="1">
      <c r="A4" s="211" t="s">
        <v>329</v>
      </c>
      <c r="B4" s="211"/>
      <c r="C4" s="211"/>
      <c r="D4" s="211"/>
      <c r="E4" s="211"/>
      <c r="F4" s="211"/>
      <c r="H4" s="88"/>
    </row>
    <row r="5" spans="1:8" s="87" customFormat="1" ht="24.75" customHeight="1">
      <c r="A5" s="51" t="s">
        <v>1</v>
      </c>
      <c r="B5" s="51" t="s">
        <v>327</v>
      </c>
      <c r="C5" s="52" t="s">
        <v>2</v>
      </c>
      <c r="D5" s="51" t="s">
        <v>3</v>
      </c>
      <c r="E5" s="51" t="s">
        <v>4</v>
      </c>
      <c r="F5" s="51" t="s">
        <v>5</v>
      </c>
      <c r="H5" s="88"/>
    </row>
    <row r="6" spans="1:8" s="87" customFormat="1" ht="19.5" customHeight="1">
      <c r="A6" s="89" t="s">
        <v>6</v>
      </c>
      <c r="B6" s="89" t="s">
        <v>7</v>
      </c>
      <c r="C6" s="90" t="s">
        <v>0</v>
      </c>
      <c r="D6" s="90" t="s">
        <v>0</v>
      </c>
      <c r="E6" s="90" t="s">
        <v>0</v>
      </c>
      <c r="F6" s="90"/>
      <c r="H6" s="88"/>
    </row>
    <row r="7" spans="1:8" s="87" customFormat="1" ht="19.5" customHeight="1">
      <c r="A7" s="91" t="s">
        <v>8</v>
      </c>
      <c r="B7" s="91" t="s">
        <v>9</v>
      </c>
      <c r="C7" s="92" t="s">
        <v>0</v>
      </c>
      <c r="D7" s="92" t="s">
        <v>0</v>
      </c>
      <c r="E7" s="92" t="s">
        <v>0</v>
      </c>
      <c r="F7" s="92"/>
      <c r="H7" s="88"/>
    </row>
    <row r="8" spans="1:8" s="87" customFormat="1" ht="24.75" customHeight="1">
      <c r="A8" s="93" t="s">
        <v>10</v>
      </c>
      <c r="B8" s="93" t="s">
        <v>11</v>
      </c>
      <c r="C8" s="94" t="s">
        <v>12</v>
      </c>
      <c r="D8" s="96">
        <v>1</v>
      </c>
      <c r="E8" s="105">
        <f>F8</f>
        <v>12000</v>
      </c>
      <c r="F8" s="96">
        <f>ROUND(('200章'!F9+'300章 '!F88+'500章 '!F10+SUM(F11:F29))*0.004,0)</f>
        <v>12000</v>
      </c>
      <c r="H8" s="88"/>
    </row>
    <row r="9" spans="1:8" s="87" customFormat="1" ht="24.75" customHeight="1">
      <c r="A9" s="93" t="s">
        <v>13</v>
      </c>
      <c r="B9" s="93" t="s">
        <v>14</v>
      </c>
      <c r="C9" s="94" t="s">
        <v>12</v>
      </c>
      <c r="D9" s="96">
        <v>1</v>
      </c>
      <c r="E9" s="105">
        <f>F9</f>
        <v>1500</v>
      </c>
      <c r="F9" s="96">
        <f>ROUND(('200章'!F9+'300章 '!F88+'500章 '!F10+SUM(F11:F29))*0.0005,0)</f>
        <v>1500</v>
      </c>
      <c r="H9" s="88"/>
    </row>
    <row r="10" spans="1:8" s="87" customFormat="1" ht="19.5" customHeight="1">
      <c r="A10" s="93" t="s">
        <v>15</v>
      </c>
      <c r="B10" s="93" t="s">
        <v>16</v>
      </c>
      <c r="C10" s="96" t="s">
        <v>0</v>
      </c>
      <c r="D10" s="96" t="s">
        <v>0</v>
      </c>
      <c r="E10" s="96" t="s">
        <v>395</v>
      </c>
      <c r="F10" s="106">
        <f>IF(ISERROR(D10*E10),0,ROUND(D10*E10,0))</f>
        <v>0</v>
      </c>
      <c r="H10" s="88"/>
    </row>
    <row r="11" spans="1:8" s="87" customFormat="1" ht="19.5" customHeight="1">
      <c r="A11" s="93" t="s">
        <v>17</v>
      </c>
      <c r="B11" s="93" t="s">
        <v>18</v>
      </c>
      <c r="C11" s="94" t="s">
        <v>12</v>
      </c>
      <c r="D11" s="96">
        <v>1</v>
      </c>
      <c r="E11" s="105"/>
      <c r="F11" s="106">
        <f>IF(ISERROR(D11*E11),0,ROUND(D11*E11,0))</f>
        <v>0</v>
      </c>
      <c r="H11" s="88"/>
    </row>
    <row r="12" spans="1:8" s="87" customFormat="1" ht="19.5" customHeight="1">
      <c r="A12" s="93" t="s">
        <v>19</v>
      </c>
      <c r="B12" s="93" t="s">
        <v>20</v>
      </c>
      <c r="C12" s="94" t="s">
        <v>12</v>
      </c>
      <c r="D12" s="96">
        <v>1</v>
      </c>
      <c r="E12" s="105"/>
      <c r="F12" s="106">
        <f>IF(ISERROR(D12*E12),0,ROUND(D12*E12,0))</f>
        <v>0</v>
      </c>
      <c r="H12" s="88"/>
    </row>
    <row r="13" spans="1:8" s="87" customFormat="1" ht="19.5" customHeight="1">
      <c r="A13" s="93" t="s">
        <v>21</v>
      </c>
      <c r="B13" s="93" t="s">
        <v>22</v>
      </c>
      <c r="C13" s="94" t="s">
        <v>12</v>
      </c>
      <c r="D13" s="96">
        <v>1</v>
      </c>
      <c r="E13" s="105"/>
      <c r="F13" s="106">
        <f>IF(ISERROR(D13*E13),0,ROUND(D13*E13,0))</f>
        <v>0</v>
      </c>
      <c r="H13" s="88"/>
    </row>
    <row r="14" spans="1:8" s="87" customFormat="1" ht="19.5" customHeight="1">
      <c r="A14" s="93" t="s">
        <v>23</v>
      </c>
      <c r="B14" s="93" t="s">
        <v>24</v>
      </c>
      <c r="C14" s="94" t="s">
        <v>12</v>
      </c>
      <c r="D14" s="96">
        <v>1</v>
      </c>
      <c r="E14" s="96">
        <v>500000</v>
      </c>
      <c r="F14" s="106">
        <f>IF(ISERROR(D14*E14),0,ROUND(D14*E14,0))</f>
        <v>500000</v>
      </c>
      <c r="H14" s="88"/>
    </row>
    <row r="15" spans="1:8" s="87" customFormat="1" ht="19.5" customHeight="1">
      <c r="A15" s="93" t="s">
        <v>25</v>
      </c>
      <c r="B15" s="93" t="s">
        <v>26</v>
      </c>
      <c r="C15" s="94" t="s">
        <v>12</v>
      </c>
      <c r="D15" s="96">
        <v>1</v>
      </c>
      <c r="E15" s="105"/>
      <c r="F15" s="106">
        <f aca="true" t="shared" si="0" ref="F15:F29">IF(ISERROR(D15*E15),0,ROUND(D15*E15,0))</f>
        <v>0</v>
      </c>
      <c r="H15" s="88"/>
    </row>
    <row r="16" spans="1:8" s="87" customFormat="1" ht="19.5" customHeight="1">
      <c r="A16" s="93" t="s">
        <v>27</v>
      </c>
      <c r="B16" s="93" t="s">
        <v>28</v>
      </c>
      <c r="C16" s="96" t="s">
        <v>0</v>
      </c>
      <c r="D16" s="96" t="s">
        <v>0</v>
      </c>
      <c r="E16" s="96"/>
      <c r="F16" s="106">
        <f t="shared" si="0"/>
        <v>0</v>
      </c>
      <c r="H16" s="88"/>
    </row>
    <row r="17" spans="1:8" s="87" customFormat="1" ht="24.75" customHeight="1">
      <c r="A17" s="93" t="s">
        <v>29</v>
      </c>
      <c r="B17" s="98" t="s">
        <v>142</v>
      </c>
      <c r="C17" s="94" t="s">
        <v>12</v>
      </c>
      <c r="D17" s="96">
        <v>1</v>
      </c>
      <c r="E17" s="105"/>
      <c r="F17" s="106">
        <f t="shared" si="0"/>
        <v>0</v>
      </c>
      <c r="H17" s="88"/>
    </row>
    <row r="18" spans="1:8" s="87" customFormat="1" ht="19.5" customHeight="1">
      <c r="A18" s="93" t="s">
        <v>30</v>
      </c>
      <c r="B18" s="93" t="s">
        <v>31</v>
      </c>
      <c r="C18" s="94" t="s">
        <v>12</v>
      </c>
      <c r="D18" s="96">
        <v>1</v>
      </c>
      <c r="E18" s="105"/>
      <c r="F18" s="106">
        <f t="shared" si="0"/>
        <v>0</v>
      </c>
      <c r="H18" s="88"/>
    </row>
    <row r="19" spans="1:8" s="87" customFormat="1" ht="19.5" customHeight="1">
      <c r="A19" s="93" t="s">
        <v>32</v>
      </c>
      <c r="B19" s="93" t="s">
        <v>33</v>
      </c>
      <c r="C19" s="94" t="s">
        <v>12</v>
      </c>
      <c r="D19" s="96">
        <v>1</v>
      </c>
      <c r="E19" s="105"/>
      <c r="F19" s="106">
        <f t="shared" si="0"/>
        <v>0</v>
      </c>
      <c r="H19" s="88"/>
    </row>
    <row r="20" spans="1:8" s="87" customFormat="1" ht="19.5" customHeight="1">
      <c r="A20" s="93" t="s">
        <v>34</v>
      </c>
      <c r="B20" s="93" t="s">
        <v>35</v>
      </c>
      <c r="C20" s="94" t="s">
        <v>12</v>
      </c>
      <c r="D20" s="96">
        <v>1</v>
      </c>
      <c r="E20" s="105"/>
      <c r="F20" s="106">
        <f t="shared" si="0"/>
        <v>0</v>
      </c>
      <c r="H20" s="88"/>
    </row>
    <row r="21" spans="1:8" s="87" customFormat="1" ht="19.5" customHeight="1">
      <c r="A21" s="93" t="s">
        <v>36</v>
      </c>
      <c r="B21" s="93" t="s">
        <v>37</v>
      </c>
      <c r="C21" s="94" t="s">
        <v>12</v>
      </c>
      <c r="D21" s="96">
        <v>1</v>
      </c>
      <c r="E21" s="105"/>
      <c r="F21" s="106">
        <f t="shared" si="0"/>
        <v>0</v>
      </c>
      <c r="H21" s="88"/>
    </row>
    <row r="22" spans="1:8" s="87" customFormat="1" ht="19.5" customHeight="1">
      <c r="A22" s="93" t="s">
        <v>38</v>
      </c>
      <c r="B22" s="93" t="s">
        <v>39</v>
      </c>
      <c r="C22" s="96" t="s">
        <v>0</v>
      </c>
      <c r="D22" s="96" t="s">
        <v>0</v>
      </c>
      <c r="E22" s="96"/>
      <c r="F22" s="106">
        <f t="shared" si="0"/>
        <v>0</v>
      </c>
      <c r="H22" s="88"/>
    </row>
    <row r="23" spans="1:8" s="87" customFormat="1" ht="19.5" customHeight="1">
      <c r="A23" s="93" t="s">
        <v>40</v>
      </c>
      <c r="B23" s="93" t="s">
        <v>39</v>
      </c>
      <c r="C23" s="96" t="s">
        <v>0</v>
      </c>
      <c r="D23" s="96" t="s">
        <v>0</v>
      </c>
      <c r="E23" s="96"/>
      <c r="F23" s="106">
        <f t="shared" si="0"/>
        <v>0</v>
      </c>
      <c r="H23" s="88"/>
    </row>
    <row r="24" spans="1:8" s="87" customFormat="1" ht="19.5" customHeight="1">
      <c r="A24" s="93" t="s">
        <v>41</v>
      </c>
      <c r="B24" s="93" t="s">
        <v>42</v>
      </c>
      <c r="C24" s="94" t="s">
        <v>12</v>
      </c>
      <c r="D24" s="96">
        <v>1</v>
      </c>
      <c r="E24" s="105"/>
      <c r="F24" s="106">
        <f t="shared" si="0"/>
        <v>0</v>
      </c>
      <c r="H24" s="88"/>
    </row>
    <row r="25" spans="1:8" s="87" customFormat="1" ht="19.5" customHeight="1">
      <c r="A25" s="93" t="s">
        <v>43</v>
      </c>
      <c r="B25" s="93" t="s">
        <v>44</v>
      </c>
      <c r="C25" s="94" t="s">
        <v>12</v>
      </c>
      <c r="D25" s="96">
        <v>1</v>
      </c>
      <c r="E25" s="105"/>
      <c r="F25" s="106">
        <f t="shared" si="0"/>
        <v>0</v>
      </c>
      <c r="H25" s="88"/>
    </row>
    <row r="26" spans="1:8" s="87" customFormat="1" ht="19.5" customHeight="1">
      <c r="A26" s="93" t="s">
        <v>45</v>
      </c>
      <c r="B26" s="93" t="s">
        <v>46</v>
      </c>
      <c r="C26" s="94" t="s">
        <v>12</v>
      </c>
      <c r="D26" s="96">
        <v>1</v>
      </c>
      <c r="E26" s="105"/>
      <c r="F26" s="106">
        <f t="shared" si="0"/>
        <v>0</v>
      </c>
      <c r="H26" s="88"/>
    </row>
    <row r="27" spans="1:8" s="87" customFormat="1" ht="19.5" customHeight="1">
      <c r="A27" s="93" t="s">
        <v>47</v>
      </c>
      <c r="B27" s="93" t="s">
        <v>48</v>
      </c>
      <c r="C27" s="94" t="s">
        <v>12</v>
      </c>
      <c r="D27" s="96">
        <v>1</v>
      </c>
      <c r="E27" s="105"/>
      <c r="F27" s="106">
        <f t="shared" si="0"/>
        <v>0</v>
      </c>
      <c r="H27" s="88"/>
    </row>
    <row r="28" spans="1:8" s="87" customFormat="1" ht="19.5" customHeight="1">
      <c r="A28" s="93" t="s">
        <v>49</v>
      </c>
      <c r="B28" s="93" t="s">
        <v>50</v>
      </c>
      <c r="C28" s="94" t="s">
        <v>12</v>
      </c>
      <c r="D28" s="96">
        <v>1</v>
      </c>
      <c r="E28" s="105"/>
      <c r="F28" s="106">
        <f t="shared" si="0"/>
        <v>0</v>
      </c>
      <c r="H28" s="88"/>
    </row>
    <row r="29" spans="1:6" ht="19.5" customHeight="1">
      <c r="A29" s="93" t="s">
        <v>51</v>
      </c>
      <c r="B29" s="93" t="s">
        <v>52</v>
      </c>
      <c r="C29" s="94" t="s">
        <v>12</v>
      </c>
      <c r="D29" s="96">
        <v>1</v>
      </c>
      <c r="E29" s="105"/>
      <c r="F29" s="106">
        <f t="shared" si="0"/>
        <v>0</v>
      </c>
    </row>
    <row r="30" spans="1:6" ht="19.5" customHeight="1">
      <c r="A30" s="99" t="s">
        <v>0</v>
      </c>
      <c r="B30" s="100" t="s">
        <v>232</v>
      </c>
      <c r="C30" s="101"/>
      <c r="D30" s="107"/>
      <c r="E30" s="108"/>
      <c r="F30" s="102">
        <f>SUM(F8:F29)</f>
        <v>513500</v>
      </c>
    </row>
    <row r="31" spans="1:6" s="85" customFormat="1" ht="27" customHeight="1">
      <c r="A31" s="212" t="s">
        <v>421</v>
      </c>
      <c r="B31" s="212"/>
      <c r="C31" s="212"/>
      <c r="D31" s="212"/>
      <c r="E31" s="212"/>
      <c r="F31" s="212"/>
    </row>
  </sheetData>
  <sheetProtection password="CF6E" sheet="1"/>
  <mergeCells count="5">
    <mergeCell ref="A1:F1"/>
    <mergeCell ref="A2:F2"/>
    <mergeCell ref="A3:F3"/>
    <mergeCell ref="A4:F4"/>
    <mergeCell ref="A31:F31"/>
  </mergeCells>
  <printOptions/>
  <pageMargins left="0.5905511811023623" right="0.31496062992125984" top="0.7480314960629921" bottom="0.5905511811023623" header="0.4724409448818898" footer="0.31496062992125984"/>
  <pageSetup horizontalDpi="300" verticalDpi="300" orientation="portrait" paperSize="9" r:id="rId2"/>
  <headerFooter alignWithMargins="0">
    <oddFooter>&amp;C第 &amp;P 页，共 &amp;N 页</oddFooter>
  </headerFooter>
  <ignoredErrors>
    <ignoredError sqref="A6 A22 A16 A10" numberStoredAsText="1"/>
  </ignoredErrors>
  <drawing r:id="rId1"/>
</worksheet>
</file>

<file path=xl/worksheets/sheet8.xml><?xml version="1.0" encoding="utf-8"?>
<worksheet xmlns="http://schemas.openxmlformats.org/spreadsheetml/2006/main" xmlns:r="http://schemas.openxmlformats.org/officeDocument/2006/relationships">
  <dimension ref="A1:H10"/>
  <sheetViews>
    <sheetView showZeros="0" zoomScaleSheetLayoutView="115" zoomScalePageLayoutView="0" workbookViewId="0" topLeftCell="A1">
      <selection activeCell="E21" sqref="E21"/>
    </sheetView>
  </sheetViews>
  <sheetFormatPr defaultColWidth="9.140625" defaultRowHeight="15"/>
  <cols>
    <col min="1" max="1" width="10.57421875" style="119" customWidth="1"/>
    <col min="2" max="2" width="30.57421875" style="113" customWidth="1"/>
    <col min="3" max="3" width="6.57421875" style="113" customWidth="1"/>
    <col min="4" max="6" width="12.57421875" style="113" customWidth="1"/>
    <col min="7" max="16384" width="9.00390625" style="113" customWidth="1"/>
  </cols>
  <sheetData>
    <row r="1" spans="1:8" s="109" customFormat="1" ht="19.5" customHeight="1">
      <c r="A1" s="208" t="s">
        <v>328</v>
      </c>
      <c r="B1" s="208"/>
      <c r="C1" s="208"/>
      <c r="D1" s="208"/>
      <c r="E1" s="208"/>
      <c r="F1" s="208"/>
      <c r="H1" s="110"/>
    </row>
    <row r="2" spans="1:8" s="109" customFormat="1" ht="19.5" customHeight="1">
      <c r="A2" s="209" t="s">
        <v>344</v>
      </c>
      <c r="B2" s="209"/>
      <c r="C2" s="209"/>
      <c r="D2" s="209"/>
      <c r="E2" s="209"/>
      <c r="F2" s="209"/>
      <c r="H2" s="110"/>
    </row>
    <row r="3" spans="1:8" s="109" customFormat="1" ht="19.5" customHeight="1">
      <c r="A3" s="210" t="s">
        <v>407</v>
      </c>
      <c r="B3" s="210"/>
      <c r="C3" s="210"/>
      <c r="D3" s="210"/>
      <c r="E3" s="210"/>
      <c r="F3" s="210"/>
      <c r="H3" s="110"/>
    </row>
    <row r="4" spans="1:8" s="109" customFormat="1" ht="19.5" customHeight="1">
      <c r="A4" s="211" t="s">
        <v>337</v>
      </c>
      <c r="B4" s="211"/>
      <c r="C4" s="211"/>
      <c r="D4" s="211"/>
      <c r="E4" s="211"/>
      <c r="F4" s="211"/>
      <c r="H4" s="110"/>
    </row>
    <row r="5" spans="1:8" s="109" customFormat="1" ht="19.5" customHeight="1">
      <c r="A5" s="51" t="s">
        <v>1</v>
      </c>
      <c r="B5" s="51" t="s">
        <v>327</v>
      </c>
      <c r="C5" s="52" t="s">
        <v>2</v>
      </c>
      <c r="D5" s="51" t="s">
        <v>3</v>
      </c>
      <c r="E5" s="51" t="s">
        <v>4</v>
      </c>
      <c r="F5" s="51" t="s">
        <v>5</v>
      </c>
      <c r="H5" s="110"/>
    </row>
    <row r="6" spans="1:6" ht="19.5" customHeight="1">
      <c r="A6" s="111" t="s">
        <v>59</v>
      </c>
      <c r="B6" s="111" t="s">
        <v>60</v>
      </c>
      <c r="C6" s="112" t="s">
        <v>0</v>
      </c>
      <c r="D6" s="112" t="s">
        <v>0</v>
      </c>
      <c r="E6" s="112" t="s">
        <v>0</v>
      </c>
      <c r="F6" s="106">
        <f>IF(ISERROR(D6*E6),0,ROUND(D6*E6,0))</f>
        <v>0</v>
      </c>
    </row>
    <row r="7" spans="1:6" ht="19.5" customHeight="1">
      <c r="A7" s="111" t="s">
        <v>248</v>
      </c>
      <c r="B7" s="111" t="s">
        <v>283</v>
      </c>
      <c r="C7" s="112" t="s">
        <v>0</v>
      </c>
      <c r="D7" s="112" t="s">
        <v>0</v>
      </c>
      <c r="E7" s="112" t="s">
        <v>0</v>
      </c>
      <c r="F7" s="106">
        <f>IF(ISERROR(D7*E7),0,ROUND(D7*E7,0))</f>
        <v>0</v>
      </c>
    </row>
    <row r="8" spans="1:8" ht="19.5" customHeight="1">
      <c r="A8" s="111" t="s">
        <v>249</v>
      </c>
      <c r="B8" s="111" t="s">
        <v>284</v>
      </c>
      <c r="C8" s="114" t="s">
        <v>413</v>
      </c>
      <c r="D8" s="112">
        <v>92.93</v>
      </c>
      <c r="E8" s="104"/>
      <c r="F8" s="97">
        <f>IF(ISERROR(D8*E8),0,ROUND(D8*E8,0))</f>
        <v>0</v>
      </c>
      <c r="H8" s="115"/>
    </row>
    <row r="9" spans="1:7" s="110" customFormat="1" ht="19.5" customHeight="1">
      <c r="A9" s="99" t="s">
        <v>0</v>
      </c>
      <c r="B9" s="213" t="s">
        <v>233</v>
      </c>
      <c r="C9" s="213"/>
      <c r="D9" s="116"/>
      <c r="E9" s="117"/>
      <c r="F9" s="118">
        <f>SUM(F6:F8)</f>
        <v>0</v>
      </c>
      <c r="G9" s="109"/>
    </row>
    <row r="10" spans="1:6" s="85" customFormat="1" ht="27" customHeight="1">
      <c r="A10" s="212" t="s">
        <v>422</v>
      </c>
      <c r="B10" s="212"/>
      <c r="C10" s="212"/>
      <c r="D10" s="212"/>
      <c r="E10" s="212"/>
      <c r="F10" s="212"/>
    </row>
  </sheetData>
  <sheetProtection password="CF6E" sheet="1"/>
  <mergeCells count="6">
    <mergeCell ref="A4:F4"/>
    <mergeCell ref="A10:F10"/>
    <mergeCell ref="B9:C9"/>
    <mergeCell ref="A1:F1"/>
    <mergeCell ref="A2:F2"/>
    <mergeCell ref="A3:F3"/>
  </mergeCells>
  <printOptions/>
  <pageMargins left="0.5905511811023623" right="0.1968503937007874" top="0.7480314960629921" bottom="0.5905511811023623" header="0.4724409448818898" footer="0.31496062992125984"/>
  <pageSetup horizontalDpi="300" verticalDpi="300" orientation="portrait" paperSize="9" r:id="rId2"/>
  <headerFooter alignWithMargins="0">
    <oddFooter>&amp;C第 &amp;P 页，共 &amp;N 页</oddFooter>
  </headerFooter>
  <drawing r:id="rId1"/>
</worksheet>
</file>

<file path=xl/worksheets/sheet9.xml><?xml version="1.0" encoding="utf-8"?>
<worksheet xmlns="http://schemas.openxmlformats.org/spreadsheetml/2006/main" xmlns:r="http://schemas.openxmlformats.org/officeDocument/2006/relationships">
  <sheetPr>
    <outlinePr summaryRight="0"/>
  </sheetPr>
  <dimension ref="A1:F89"/>
  <sheetViews>
    <sheetView showZeros="0" zoomScaleSheetLayoutView="100" zoomScalePageLayoutView="0" workbookViewId="0" topLeftCell="A1">
      <pane xSplit="3" ySplit="1" topLeftCell="D50" activePane="bottomRight" state="frozen"/>
      <selection pane="topLeft" activeCell="A1" sqref="A1"/>
      <selection pane="topRight" activeCell="D1" sqref="D1"/>
      <selection pane="bottomLeft" activeCell="A4" sqref="A4"/>
      <selection pane="bottomRight" activeCell="E51" sqref="E51"/>
    </sheetView>
  </sheetViews>
  <sheetFormatPr defaultColWidth="9.140625" defaultRowHeight="15"/>
  <cols>
    <col min="1" max="1" width="10.57421875" style="136" customWidth="1"/>
    <col min="2" max="2" width="30.57421875" style="125" customWidth="1"/>
    <col min="3" max="3" width="6.57421875" style="125" customWidth="1"/>
    <col min="4" max="4" width="12.57421875" style="137" customWidth="1"/>
    <col min="5" max="5" width="12.57421875" style="138" customWidth="1"/>
    <col min="6" max="6" width="12.57421875" style="125" customWidth="1"/>
    <col min="7" max="16384" width="9.00390625" style="125" customWidth="1"/>
  </cols>
  <sheetData>
    <row r="1" spans="1:6" s="120" customFormat="1" ht="19.5" customHeight="1">
      <c r="A1" s="208" t="s">
        <v>328</v>
      </c>
      <c r="B1" s="208"/>
      <c r="C1" s="208"/>
      <c r="D1" s="208"/>
      <c r="E1" s="208"/>
      <c r="F1" s="208"/>
    </row>
    <row r="2" spans="1:6" s="120" customFormat="1" ht="19.5" customHeight="1">
      <c r="A2" s="209" t="s">
        <v>345</v>
      </c>
      <c r="B2" s="209"/>
      <c r="C2" s="209"/>
      <c r="D2" s="209"/>
      <c r="E2" s="209"/>
      <c r="F2" s="209"/>
    </row>
    <row r="3" spans="1:6" s="120" customFormat="1" ht="19.5" customHeight="1">
      <c r="A3" s="210" t="s">
        <v>408</v>
      </c>
      <c r="B3" s="210"/>
      <c r="C3" s="210"/>
      <c r="D3" s="210"/>
      <c r="E3" s="210"/>
      <c r="F3" s="210"/>
    </row>
    <row r="4" spans="1:6" s="120" customFormat="1" ht="19.5" customHeight="1">
      <c r="A4" s="211" t="s">
        <v>402</v>
      </c>
      <c r="B4" s="211"/>
      <c r="C4" s="211"/>
      <c r="D4" s="211"/>
      <c r="E4" s="211"/>
      <c r="F4" s="211"/>
    </row>
    <row r="5" spans="1:6" s="120" customFormat="1" ht="19.5" customHeight="1">
      <c r="A5" s="51" t="s">
        <v>1</v>
      </c>
      <c r="B5" s="51" t="s">
        <v>327</v>
      </c>
      <c r="C5" s="52" t="s">
        <v>2</v>
      </c>
      <c r="D5" s="51" t="s">
        <v>3</v>
      </c>
      <c r="E5" s="51" t="s">
        <v>4</v>
      </c>
      <c r="F5" s="51" t="s">
        <v>5</v>
      </c>
    </row>
    <row r="6" spans="1:6" ht="19.5" customHeight="1">
      <c r="A6" s="121" t="s">
        <v>112</v>
      </c>
      <c r="B6" s="121" t="s">
        <v>7</v>
      </c>
      <c r="C6" s="122" t="s">
        <v>0</v>
      </c>
      <c r="D6" s="123" t="s">
        <v>0</v>
      </c>
      <c r="E6" s="124" t="s">
        <v>0</v>
      </c>
      <c r="F6" s="97">
        <f>IF(ISERROR(D6*E6),0,ROUND(D6*E6,0))</f>
        <v>0</v>
      </c>
    </row>
    <row r="7" spans="1:6" ht="19.5" customHeight="1">
      <c r="A7" s="121" t="s">
        <v>396</v>
      </c>
      <c r="B7" s="121" t="s">
        <v>397</v>
      </c>
      <c r="C7" s="122" t="s">
        <v>12</v>
      </c>
      <c r="D7" s="126">
        <v>1</v>
      </c>
      <c r="E7" s="124">
        <v>1500000</v>
      </c>
      <c r="F7" s="97">
        <f>IF(ISERROR(D7*E7),0,ROUND(D7*E7,0))</f>
        <v>1500000</v>
      </c>
    </row>
    <row r="8" spans="1:6" ht="19.5" customHeight="1">
      <c r="A8" s="121" t="s">
        <v>398</v>
      </c>
      <c r="B8" s="121" t="s">
        <v>399</v>
      </c>
      <c r="C8" s="122" t="s">
        <v>12</v>
      </c>
      <c r="D8" s="126">
        <v>1</v>
      </c>
      <c r="E8" s="124">
        <v>1000000</v>
      </c>
      <c r="F8" s="97">
        <f>IF(ISERROR(D8*E8),0,ROUND(D8*E8,0))</f>
        <v>1000000</v>
      </c>
    </row>
    <row r="9" spans="1:6" ht="19.5" customHeight="1">
      <c r="A9" s="121" t="s">
        <v>114</v>
      </c>
      <c r="B9" s="121" t="s">
        <v>143</v>
      </c>
      <c r="C9" s="122" t="s">
        <v>0</v>
      </c>
      <c r="D9" s="126" t="s">
        <v>0</v>
      </c>
      <c r="E9" s="124" t="s">
        <v>0</v>
      </c>
      <c r="F9" s="97">
        <f aca="true" t="shared" si="0" ref="F9:F71">IF(ISERROR(D9*E9),0,ROUND(D9*E9,0))</f>
        <v>0</v>
      </c>
    </row>
    <row r="10" spans="1:6" ht="19.5" customHeight="1">
      <c r="A10" s="121" t="s">
        <v>144</v>
      </c>
      <c r="B10" s="121" t="s">
        <v>145</v>
      </c>
      <c r="C10" s="122" t="s">
        <v>0</v>
      </c>
      <c r="D10" s="126" t="s">
        <v>0</v>
      </c>
      <c r="E10" s="124" t="s">
        <v>0</v>
      </c>
      <c r="F10" s="97">
        <f t="shared" si="0"/>
        <v>0</v>
      </c>
    </row>
    <row r="11" spans="1:6" ht="19.5" customHeight="1">
      <c r="A11" s="121" t="s">
        <v>146</v>
      </c>
      <c r="B11" s="121" t="s">
        <v>147</v>
      </c>
      <c r="C11" s="122" t="s">
        <v>0</v>
      </c>
      <c r="D11" s="126" t="s">
        <v>0</v>
      </c>
      <c r="E11" s="124" t="s">
        <v>0</v>
      </c>
      <c r="F11" s="97">
        <f t="shared" si="0"/>
        <v>0</v>
      </c>
    </row>
    <row r="12" spans="1:6" ht="19.5" customHeight="1">
      <c r="A12" s="121" t="s">
        <v>309</v>
      </c>
      <c r="B12" s="121" t="s">
        <v>310</v>
      </c>
      <c r="C12" s="127" t="s">
        <v>414</v>
      </c>
      <c r="D12" s="126">
        <v>10773</v>
      </c>
      <c r="E12" s="139"/>
      <c r="F12" s="97">
        <f t="shared" si="0"/>
        <v>0</v>
      </c>
    </row>
    <row r="13" spans="1:6" ht="19.5" customHeight="1">
      <c r="A13" s="121" t="s">
        <v>300</v>
      </c>
      <c r="B13" s="121" t="s">
        <v>301</v>
      </c>
      <c r="C13" s="127" t="s">
        <v>414</v>
      </c>
      <c r="D13" s="126">
        <v>172127</v>
      </c>
      <c r="E13" s="139"/>
      <c r="F13" s="97">
        <f t="shared" si="0"/>
        <v>0</v>
      </c>
    </row>
    <row r="14" spans="1:6" ht="19.5" customHeight="1">
      <c r="A14" s="121" t="s">
        <v>277</v>
      </c>
      <c r="B14" s="121" t="s">
        <v>278</v>
      </c>
      <c r="C14" s="127" t="s">
        <v>414</v>
      </c>
      <c r="D14" s="126">
        <v>470</v>
      </c>
      <c r="E14" s="139"/>
      <c r="F14" s="97">
        <f t="shared" si="0"/>
        <v>0</v>
      </c>
    </row>
    <row r="15" spans="1:6" ht="19.5" customHeight="1">
      <c r="A15" s="121" t="s">
        <v>149</v>
      </c>
      <c r="B15" s="121" t="s">
        <v>150</v>
      </c>
      <c r="C15" s="127" t="s">
        <v>414</v>
      </c>
      <c r="D15" s="126">
        <v>1883</v>
      </c>
      <c r="E15" s="139"/>
      <c r="F15" s="97">
        <f t="shared" si="0"/>
        <v>0</v>
      </c>
    </row>
    <row r="16" spans="1:6" ht="19.5" customHeight="1">
      <c r="A16" s="121" t="s">
        <v>151</v>
      </c>
      <c r="B16" s="121" t="s">
        <v>152</v>
      </c>
      <c r="C16" s="127" t="s">
        <v>414</v>
      </c>
      <c r="D16" s="126">
        <v>508026</v>
      </c>
      <c r="E16" s="139"/>
      <c r="F16" s="97">
        <f t="shared" si="0"/>
        <v>0</v>
      </c>
    </row>
    <row r="17" spans="1:6" ht="24.75" customHeight="1">
      <c r="A17" s="121" t="s">
        <v>115</v>
      </c>
      <c r="B17" s="121" t="s">
        <v>235</v>
      </c>
      <c r="C17" s="122" t="s">
        <v>0</v>
      </c>
      <c r="D17" s="126"/>
      <c r="E17" s="124"/>
      <c r="F17" s="97">
        <f t="shared" si="0"/>
        <v>0</v>
      </c>
    </row>
    <row r="18" spans="1:6" ht="19.5" customHeight="1">
      <c r="A18" s="121" t="s">
        <v>116</v>
      </c>
      <c r="B18" s="121" t="s">
        <v>153</v>
      </c>
      <c r="C18" s="122" t="s">
        <v>0</v>
      </c>
      <c r="D18" s="126"/>
      <c r="E18" s="124"/>
      <c r="F18" s="97">
        <f t="shared" si="0"/>
        <v>0</v>
      </c>
    </row>
    <row r="19" spans="1:6" ht="19.5" customHeight="1">
      <c r="A19" s="121" t="s">
        <v>154</v>
      </c>
      <c r="B19" s="121" t="s">
        <v>148</v>
      </c>
      <c r="C19" s="127" t="s">
        <v>414</v>
      </c>
      <c r="D19" s="126">
        <v>680600</v>
      </c>
      <c r="E19" s="139"/>
      <c r="F19" s="97">
        <f t="shared" si="0"/>
        <v>0</v>
      </c>
    </row>
    <row r="20" spans="1:6" ht="24.75" customHeight="1">
      <c r="A20" s="121" t="s">
        <v>117</v>
      </c>
      <c r="B20" s="121" t="s">
        <v>155</v>
      </c>
      <c r="C20" s="114" t="s">
        <v>413</v>
      </c>
      <c r="D20" s="126"/>
      <c r="E20" s="124"/>
      <c r="F20" s="97">
        <f t="shared" si="0"/>
        <v>0</v>
      </c>
    </row>
    <row r="21" spans="1:6" ht="19.5" customHeight="1">
      <c r="A21" s="121" t="s">
        <v>118</v>
      </c>
      <c r="B21" s="121" t="s">
        <v>156</v>
      </c>
      <c r="C21" s="122" t="s">
        <v>0</v>
      </c>
      <c r="D21" s="126"/>
      <c r="E21" s="124"/>
      <c r="F21" s="97">
        <f t="shared" si="0"/>
        <v>0</v>
      </c>
    </row>
    <row r="22" spans="1:6" ht="19.5" customHeight="1">
      <c r="A22" s="121" t="s">
        <v>119</v>
      </c>
      <c r="B22" s="121" t="s">
        <v>157</v>
      </c>
      <c r="C22" s="122" t="s">
        <v>0</v>
      </c>
      <c r="D22" s="126"/>
      <c r="E22" s="124"/>
      <c r="F22" s="97">
        <f t="shared" si="0"/>
        <v>0</v>
      </c>
    </row>
    <row r="23" spans="1:6" ht="19.5" customHeight="1">
      <c r="A23" s="121" t="s">
        <v>282</v>
      </c>
      <c r="B23" s="121" t="s">
        <v>299</v>
      </c>
      <c r="C23" s="127" t="s">
        <v>414</v>
      </c>
      <c r="D23" s="126">
        <v>564057</v>
      </c>
      <c r="E23" s="139"/>
      <c r="F23" s="97">
        <f t="shared" si="0"/>
        <v>0</v>
      </c>
    </row>
    <row r="24" spans="1:6" ht="19.5" customHeight="1">
      <c r="A24" s="121" t="s">
        <v>120</v>
      </c>
      <c r="B24" s="121" t="s">
        <v>158</v>
      </c>
      <c r="C24" s="122" t="s">
        <v>0</v>
      </c>
      <c r="D24" s="126"/>
      <c r="E24" s="124"/>
      <c r="F24" s="97">
        <f t="shared" si="0"/>
        <v>0</v>
      </c>
    </row>
    <row r="25" spans="1:6" ht="19.5" customHeight="1">
      <c r="A25" s="121" t="s">
        <v>159</v>
      </c>
      <c r="B25" s="121" t="s">
        <v>299</v>
      </c>
      <c r="C25" s="127" t="s">
        <v>414</v>
      </c>
      <c r="D25" s="126">
        <v>635890</v>
      </c>
      <c r="E25" s="139"/>
      <c r="F25" s="97">
        <f t="shared" si="0"/>
        <v>0</v>
      </c>
    </row>
    <row r="26" spans="1:6" ht="19.5" customHeight="1">
      <c r="A26" s="121" t="s">
        <v>160</v>
      </c>
      <c r="B26" s="121" t="s">
        <v>161</v>
      </c>
      <c r="C26" s="122" t="s">
        <v>0</v>
      </c>
      <c r="D26" s="126"/>
      <c r="E26" s="124"/>
      <c r="F26" s="97">
        <f t="shared" si="0"/>
        <v>0</v>
      </c>
    </row>
    <row r="27" spans="1:6" ht="24.75" customHeight="1">
      <c r="A27" s="121" t="s">
        <v>162</v>
      </c>
      <c r="B27" s="121" t="s">
        <v>163</v>
      </c>
      <c r="C27" s="122" t="s">
        <v>0</v>
      </c>
      <c r="D27" s="126"/>
      <c r="E27" s="124"/>
      <c r="F27" s="97">
        <f t="shared" si="0"/>
        <v>0</v>
      </c>
    </row>
    <row r="28" spans="1:6" ht="24.75" customHeight="1">
      <c r="A28" s="121" t="s">
        <v>164</v>
      </c>
      <c r="B28" s="121" t="s">
        <v>165</v>
      </c>
      <c r="C28" s="122" t="s">
        <v>0</v>
      </c>
      <c r="D28" s="126"/>
      <c r="E28" s="124"/>
      <c r="F28" s="97">
        <f t="shared" si="0"/>
        <v>0</v>
      </c>
    </row>
    <row r="29" spans="1:6" ht="24.75" customHeight="1">
      <c r="A29" s="121" t="s">
        <v>304</v>
      </c>
      <c r="B29" s="121" t="s">
        <v>252</v>
      </c>
      <c r="C29" s="127" t="s">
        <v>414</v>
      </c>
      <c r="D29" s="126">
        <v>144828</v>
      </c>
      <c r="E29" s="139"/>
      <c r="F29" s="97">
        <f t="shared" si="0"/>
        <v>0</v>
      </c>
    </row>
    <row r="30" spans="1:6" ht="24.75" customHeight="1">
      <c r="A30" s="121" t="s">
        <v>166</v>
      </c>
      <c r="B30" s="121" t="s">
        <v>167</v>
      </c>
      <c r="C30" s="127" t="s">
        <v>414</v>
      </c>
      <c r="D30" s="126">
        <v>104661</v>
      </c>
      <c r="E30" s="139"/>
      <c r="F30" s="97">
        <f t="shared" si="0"/>
        <v>0</v>
      </c>
    </row>
    <row r="31" spans="1:6" ht="24.75" customHeight="1">
      <c r="A31" s="121" t="s">
        <v>253</v>
      </c>
      <c r="B31" s="121" t="s">
        <v>174</v>
      </c>
      <c r="C31" s="127" t="s">
        <v>414</v>
      </c>
      <c r="D31" s="126">
        <v>466427</v>
      </c>
      <c r="E31" s="139"/>
      <c r="F31" s="97">
        <f t="shared" si="0"/>
        <v>0</v>
      </c>
    </row>
    <row r="32" spans="1:6" ht="24.75" customHeight="1">
      <c r="A32" s="121" t="s">
        <v>168</v>
      </c>
      <c r="B32" s="121" t="s">
        <v>169</v>
      </c>
      <c r="C32" s="122" t="s">
        <v>0</v>
      </c>
      <c r="D32" s="126"/>
      <c r="E32" s="124"/>
      <c r="F32" s="97">
        <f t="shared" si="0"/>
        <v>0</v>
      </c>
    </row>
    <row r="33" spans="1:6" ht="24.75" customHeight="1">
      <c r="A33" s="121" t="s">
        <v>302</v>
      </c>
      <c r="B33" s="121" t="s">
        <v>303</v>
      </c>
      <c r="C33" s="127" t="s">
        <v>414</v>
      </c>
      <c r="D33" s="126">
        <v>152041</v>
      </c>
      <c r="E33" s="139"/>
      <c r="F33" s="97">
        <f t="shared" si="0"/>
        <v>0</v>
      </c>
    </row>
    <row r="34" spans="1:6" ht="24.75" customHeight="1">
      <c r="A34" s="121" t="s">
        <v>170</v>
      </c>
      <c r="B34" s="121" t="s">
        <v>171</v>
      </c>
      <c r="C34" s="127" t="s">
        <v>414</v>
      </c>
      <c r="D34" s="126">
        <v>104661</v>
      </c>
      <c r="E34" s="139"/>
      <c r="F34" s="97">
        <f t="shared" si="0"/>
        <v>0</v>
      </c>
    </row>
    <row r="35" spans="1:6" ht="19.5" customHeight="1">
      <c r="A35" s="121" t="s">
        <v>251</v>
      </c>
      <c r="B35" s="121" t="s">
        <v>252</v>
      </c>
      <c r="C35" s="127" t="s">
        <v>414</v>
      </c>
      <c r="D35" s="126">
        <v>466427</v>
      </c>
      <c r="E35" s="139"/>
      <c r="F35" s="97">
        <f t="shared" si="0"/>
        <v>0</v>
      </c>
    </row>
    <row r="36" spans="1:6" ht="19.5" customHeight="1">
      <c r="A36" s="121" t="s">
        <v>121</v>
      </c>
      <c r="B36" s="121" t="s">
        <v>172</v>
      </c>
      <c r="C36" s="122" t="s">
        <v>0</v>
      </c>
      <c r="D36" s="126"/>
      <c r="E36" s="124"/>
      <c r="F36" s="97">
        <f t="shared" si="0"/>
        <v>0</v>
      </c>
    </row>
    <row r="37" spans="1:6" ht="19.5" customHeight="1">
      <c r="A37" s="121" t="s">
        <v>122</v>
      </c>
      <c r="B37" s="121" t="s">
        <v>173</v>
      </c>
      <c r="C37" s="122" t="s">
        <v>0</v>
      </c>
      <c r="D37" s="126"/>
      <c r="E37" s="124"/>
      <c r="F37" s="97">
        <f t="shared" si="0"/>
        <v>0</v>
      </c>
    </row>
    <row r="38" spans="1:6" ht="19.5" customHeight="1">
      <c r="A38" s="121" t="s">
        <v>254</v>
      </c>
      <c r="B38" s="121" t="s">
        <v>285</v>
      </c>
      <c r="C38" s="122" t="s">
        <v>0</v>
      </c>
      <c r="D38" s="126"/>
      <c r="E38" s="124"/>
      <c r="F38" s="97">
        <f t="shared" si="0"/>
        <v>0</v>
      </c>
    </row>
    <row r="39" spans="1:6" ht="19.5" customHeight="1">
      <c r="A39" s="121" t="s">
        <v>255</v>
      </c>
      <c r="B39" s="128" t="s">
        <v>286</v>
      </c>
      <c r="C39" s="127" t="s">
        <v>414</v>
      </c>
      <c r="D39" s="126">
        <v>574829</v>
      </c>
      <c r="E39" s="139"/>
      <c r="F39" s="97">
        <f t="shared" si="0"/>
        <v>0</v>
      </c>
    </row>
    <row r="40" spans="1:6" ht="19.5" customHeight="1">
      <c r="A40" s="121" t="s">
        <v>123</v>
      </c>
      <c r="B40" s="121" t="s">
        <v>236</v>
      </c>
      <c r="C40" s="122" t="s">
        <v>0</v>
      </c>
      <c r="D40" s="126"/>
      <c r="E40" s="124"/>
      <c r="F40" s="97">
        <f t="shared" si="0"/>
        <v>0</v>
      </c>
    </row>
    <row r="41" spans="1:6" ht="19.5" customHeight="1">
      <c r="A41" s="121" t="s">
        <v>305</v>
      </c>
      <c r="B41" s="121" t="s">
        <v>306</v>
      </c>
      <c r="C41" s="122"/>
      <c r="D41" s="126"/>
      <c r="E41" s="124"/>
      <c r="F41" s="97">
        <f t="shared" si="0"/>
        <v>0</v>
      </c>
    </row>
    <row r="42" spans="1:6" ht="19.5" customHeight="1">
      <c r="A42" s="121" t="s">
        <v>307</v>
      </c>
      <c r="B42" s="121" t="s">
        <v>308</v>
      </c>
      <c r="C42" s="114" t="s">
        <v>413</v>
      </c>
      <c r="D42" s="126">
        <v>126</v>
      </c>
      <c r="E42" s="139"/>
      <c r="F42" s="97">
        <f t="shared" si="0"/>
        <v>0</v>
      </c>
    </row>
    <row r="43" spans="1:6" ht="19.5" customHeight="1">
      <c r="A43" s="121" t="s">
        <v>268</v>
      </c>
      <c r="B43" s="121" t="s">
        <v>287</v>
      </c>
      <c r="C43" s="122" t="s">
        <v>0</v>
      </c>
      <c r="D43" s="126"/>
      <c r="E43" s="124"/>
      <c r="F43" s="97">
        <f t="shared" si="0"/>
        <v>0</v>
      </c>
    </row>
    <row r="44" spans="1:6" ht="19.5" customHeight="1">
      <c r="A44" s="121" t="s">
        <v>269</v>
      </c>
      <c r="B44" s="121" t="s">
        <v>288</v>
      </c>
      <c r="C44" s="114" t="s">
        <v>413</v>
      </c>
      <c r="D44" s="126">
        <v>3078</v>
      </c>
      <c r="E44" s="139"/>
      <c r="F44" s="97">
        <f t="shared" si="0"/>
        <v>0</v>
      </c>
    </row>
    <row r="45" spans="1:6" ht="19.5" customHeight="1">
      <c r="A45" s="121" t="s">
        <v>175</v>
      </c>
      <c r="B45" s="121" t="s">
        <v>56</v>
      </c>
      <c r="C45" s="122" t="s">
        <v>0</v>
      </c>
      <c r="D45" s="126"/>
      <c r="E45" s="124"/>
      <c r="F45" s="97">
        <f t="shared" si="0"/>
        <v>0</v>
      </c>
    </row>
    <row r="46" spans="1:6" ht="19.5" customHeight="1">
      <c r="A46" s="121" t="s">
        <v>270</v>
      </c>
      <c r="B46" s="121" t="s">
        <v>289</v>
      </c>
      <c r="C46" s="122" t="s">
        <v>53</v>
      </c>
      <c r="D46" s="126">
        <v>21304</v>
      </c>
      <c r="E46" s="139"/>
      <c r="F46" s="97">
        <f t="shared" si="0"/>
        <v>0</v>
      </c>
    </row>
    <row r="47" spans="1:6" ht="19.5" customHeight="1">
      <c r="A47" s="121" t="s">
        <v>176</v>
      </c>
      <c r="B47" s="121" t="s">
        <v>58</v>
      </c>
      <c r="C47" s="129" t="s">
        <v>53</v>
      </c>
      <c r="D47" s="126">
        <v>26187</v>
      </c>
      <c r="E47" s="139"/>
      <c r="F47" s="97">
        <f t="shared" si="0"/>
        <v>0</v>
      </c>
    </row>
    <row r="48" spans="1:6" ht="24.75" customHeight="1">
      <c r="A48" s="121" t="s">
        <v>177</v>
      </c>
      <c r="B48" s="121" t="s">
        <v>178</v>
      </c>
      <c r="C48" s="122" t="s">
        <v>0</v>
      </c>
      <c r="D48" s="126"/>
      <c r="E48" s="124"/>
      <c r="F48" s="97">
        <f t="shared" si="0"/>
        <v>0</v>
      </c>
    </row>
    <row r="49" spans="1:6" ht="24.75" customHeight="1">
      <c r="A49" s="121" t="s">
        <v>266</v>
      </c>
      <c r="B49" s="121" t="s">
        <v>290</v>
      </c>
      <c r="C49" s="122"/>
      <c r="D49" s="126"/>
      <c r="E49" s="124"/>
      <c r="F49" s="97">
        <f t="shared" si="0"/>
        <v>0</v>
      </c>
    </row>
    <row r="50" spans="1:6" ht="24.75" customHeight="1">
      <c r="A50" s="121" t="s">
        <v>267</v>
      </c>
      <c r="B50" s="121" t="s">
        <v>290</v>
      </c>
      <c r="C50" s="114" t="s">
        <v>413</v>
      </c>
      <c r="D50" s="126">
        <v>380</v>
      </c>
      <c r="E50" s="139"/>
      <c r="F50" s="97">
        <f t="shared" si="0"/>
        <v>0</v>
      </c>
    </row>
    <row r="51" spans="1:6" ht="19.5" customHeight="1">
      <c r="A51" s="121" t="s">
        <v>179</v>
      </c>
      <c r="B51" s="121" t="s">
        <v>180</v>
      </c>
      <c r="C51" s="122" t="s">
        <v>0</v>
      </c>
      <c r="D51" s="126"/>
      <c r="E51" s="124"/>
      <c r="F51" s="97">
        <f t="shared" si="0"/>
        <v>0</v>
      </c>
    </row>
    <row r="52" spans="1:6" ht="19.5" customHeight="1">
      <c r="A52" s="121" t="s">
        <v>271</v>
      </c>
      <c r="B52" s="121" t="s">
        <v>250</v>
      </c>
      <c r="C52" s="114" t="s">
        <v>413</v>
      </c>
      <c r="D52" s="126">
        <v>2844</v>
      </c>
      <c r="E52" s="139"/>
      <c r="F52" s="97">
        <f t="shared" si="0"/>
        <v>0</v>
      </c>
    </row>
    <row r="53" spans="1:6" ht="19.5" customHeight="1">
      <c r="A53" s="121" t="s">
        <v>181</v>
      </c>
      <c r="B53" s="121" t="s">
        <v>182</v>
      </c>
      <c r="C53" s="122" t="s">
        <v>0</v>
      </c>
      <c r="D53" s="126"/>
      <c r="E53" s="124"/>
      <c r="F53" s="97">
        <f t="shared" si="0"/>
        <v>0</v>
      </c>
    </row>
    <row r="54" spans="1:6" ht="19.5" customHeight="1">
      <c r="A54" s="121" t="s">
        <v>256</v>
      </c>
      <c r="B54" s="121" t="s">
        <v>257</v>
      </c>
      <c r="C54" s="114" t="s">
        <v>413</v>
      </c>
      <c r="D54" s="126">
        <v>22077</v>
      </c>
      <c r="E54" s="139"/>
      <c r="F54" s="97">
        <f t="shared" si="0"/>
        <v>0</v>
      </c>
    </row>
    <row r="55" spans="1:6" ht="19.5" customHeight="1">
      <c r="A55" s="121" t="s">
        <v>183</v>
      </c>
      <c r="B55" s="121" t="s">
        <v>184</v>
      </c>
      <c r="C55" s="122" t="s">
        <v>0</v>
      </c>
      <c r="D55" s="126"/>
      <c r="E55" s="124"/>
      <c r="F55" s="97">
        <f t="shared" si="0"/>
        <v>0</v>
      </c>
    </row>
    <row r="56" spans="1:6" ht="19.5" customHeight="1">
      <c r="A56" s="121" t="s">
        <v>260</v>
      </c>
      <c r="B56" s="121" t="s">
        <v>63</v>
      </c>
      <c r="C56" s="114" t="s">
        <v>413</v>
      </c>
      <c r="D56" s="126">
        <v>1980</v>
      </c>
      <c r="E56" s="139"/>
      <c r="F56" s="97">
        <f t="shared" si="0"/>
        <v>0</v>
      </c>
    </row>
    <row r="57" spans="1:6" ht="19.5" customHeight="1">
      <c r="A57" s="121" t="s">
        <v>185</v>
      </c>
      <c r="B57" s="121" t="s">
        <v>54</v>
      </c>
      <c r="C57" s="114" t="s">
        <v>413</v>
      </c>
      <c r="D57" s="126">
        <v>1615</v>
      </c>
      <c r="E57" s="139"/>
      <c r="F57" s="97">
        <f t="shared" si="0"/>
        <v>0</v>
      </c>
    </row>
    <row r="58" spans="1:6" ht="19.5" customHeight="1">
      <c r="A58" s="121" t="s">
        <v>186</v>
      </c>
      <c r="B58" s="121" t="s">
        <v>187</v>
      </c>
      <c r="C58" s="122" t="s">
        <v>0</v>
      </c>
      <c r="D58" s="126"/>
      <c r="E58" s="124"/>
      <c r="F58" s="97">
        <f t="shared" si="0"/>
        <v>0</v>
      </c>
    </row>
    <row r="59" spans="1:6" ht="19.5" customHeight="1">
      <c r="A59" s="121" t="s">
        <v>261</v>
      </c>
      <c r="B59" s="121" t="s">
        <v>63</v>
      </c>
      <c r="C59" s="114" t="s">
        <v>413</v>
      </c>
      <c r="D59" s="126">
        <v>41</v>
      </c>
      <c r="E59" s="139"/>
      <c r="F59" s="97">
        <f t="shared" si="0"/>
        <v>0</v>
      </c>
    </row>
    <row r="60" spans="1:6" ht="19.5" customHeight="1">
      <c r="A60" s="121" t="s">
        <v>188</v>
      </c>
      <c r="B60" s="121" t="s">
        <v>54</v>
      </c>
      <c r="C60" s="114" t="s">
        <v>413</v>
      </c>
      <c r="D60" s="126">
        <v>64</v>
      </c>
      <c r="E60" s="139"/>
      <c r="F60" s="97">
        <f t="shared" si="0"/>
        <v>0</v>
      </c>
    </row>
    <row r="61" spans="1:6" ht="19.5" customHeight="1">
      <c r="A61" s="121" t="s">
        <v>124</v>
      </c>
      <c r="B61" s="121" t="s">
        <v>189</v>
      </c>
      <c r="C61" s="129"/>
      <c r="D61" s="126"/>
      <c r="E61" s="124"/>
      <c r="F61" s="97">
        <f t="shared" si="0"/>
        <v>0</v>
      </c>
    </row>
    <row r="62" spans="1:6" ht="19.5" customHeight="1">
      <c r="A62" s="121" t="s">
        <v>190</v>
      </c>
      <c r="B62" s="121" t="s">
        <v>191</v>
      </c>
      <c r="C62" s="129"/>
      <c r="D62" s="126"/>
      <c r="E62" s="124"/>
      <c r="F62" s="97">
        <f t="shared" si="0"/>
        <v>0</v>
      </c>
    </row>
    <row r="63" spans="1:6" ht="19.5" customHeight="1">
      <c r="A63" s="121" t="s">
        <v>272</v>
      </c>
      <c r="B63" s="121" t="s">
        <v>291</v>
      </c>
      <c r="C63" s="122" t="s">
        <v>0</v>
      </c>
      <c r="D63" s="126"/>
      <c r="E63" s="124"/>
      <c r="F63" s="97">
        <f t="shared" si="0"/>
        <v>0</v>
      </c>
    </row>
    <row r="64" spans="1:6" ht="19.5" customHeight="1">
      <c r="A64" s="121" t="s">
        <v>273</v>
      </c>
      <c r="B64" s="121" t="s">
        <v>292</v>
      </c>
      <c r="C64" s="122" t="s">
        <v>61</v>
      </c>
      <c r="D64" s="126">
        <v>21455</v>
      </c>
      <c r="E64" s="139"/>
      <c r="F64" s="97">
        <f t="shared" si="0"/>
        <v>0</v>
      </c>
    </row>
    <row r="65" spans="1:6" ht="19.5" customHeight="1">
      <c r="A65" s="121" t="s">
        <v>125</v>
      </c>
      <c r="B65" s="121" t="s">
        <v>192</v>
      </c>
      <c r="C65" s="122" t="s">
        <v>0</v>
      </c>
      <c r="D65" s="126"/>
      <c r="E65" s="124"/>
      <c r="F65" s="97">
        <f t="shared" si="0"/>
        <v>0</v>
      </c>
    </row>
    <row r="66" spans="1:6" ht="24.75" customHeight="1">
      <c r="A66" s="121" t="s">
        <v>193</v>
      </c>
      <c r="B66" s="121" t="s">
        <v>194</v>
      </c>
      <c r="C66" s="122" t="s">
        <v>0</v>
      </c>
      <c r="D66" s="126"/>
      <c r="E66" s="124"/>
      <c r="F66" s="97">
        <f t="shared" si="0"/>
        <v>0</v>
      </c>
    </row>
    <row r="67" spans="1:6" ht="19.5" customHeight="1">
      <c r="A67" s="121" t="s">
        <v>338</v>
      </c>
      <c r="B67" s="121" t="s">
        <v>339</v>
      </c>
      <c r="C67" s="129" t="s">
        <v>61</v>
      </c>
      <c r="D67" s="126">
        <v>1800</v>
      </c>
      <c r="E67" s="139"/>
      <c r="F67" s="97">
        <f t="shared" si="0"/>
        <v>0</v>
      </c>
    </row>
    <row r="68" spans="1:6" ht="19.5" customHeight="1">
      <c r="A68" s="121" t="s">
        <v>195</v>
      </c>
      <c r="B68" s="121" t="s">
        <v>293</v>
      </c>
      <c r="C68" s="122" t="s">
        <v>0</v>
      </c>
      <c r="D68" s="126"/>
      <c r="E68" s="124"/>
      <c r="F68" s="97">
        <f t="shared" si="0"/>
        <v>0</v>
      </c>
    </row>
    <row r="69" spans="1:6" ht="19.5" customHeight="1">
      <c r="A69" s="121" t="s">
        <v>280</v>
      </c>
      <c r="B69" s="121" t="s">
        <v>294</v>
      </c>
      <c r="C69" s="129" t="s">
        <v>61</v>
      </c>
      <c r="D69" s="126">
        <v>5934</v>
      </c>
      <c r="E69" s="139"/>
      <c r="F69" s="97">
        <f t="shared" si="0"/>
        <v>0</v>
      </c>
    </row>
    <row r="70" spans="1:6" ht="24.75" customHeight="1">
      <c r="A70" s="121" t="s">
        <v>126</v>
      </c>
      <c r="B70" s="121" t="s">
        <v>196</v>
      </c>
      <c r="C70" s="122" t="s">
        <v>0</v>
      </c>
      <c r="D70" s="126"/>
      <c r="E70" s="124"/>
      <c r="F70" s="97">
        <f t="shared" si="0"/>
        <v>0</v>
      </c>
    </row>
    <row r="71" spans="1:6" ht="24.75" customHeight="1">
      <c r="A71" s="121" t="s">
        <v>197</v>
      </c>
      <c r="B71" s="121" t="s">
        <v>198</v>
      </c>
      <c r="C71" s="122" t="s">
        <v>0</v>
      </c>
      <c r="D71" s="126"/>
      <c r="E71" s="124"/>
      <c r="F71" s="97">
        <f t="shared" si="0"/>
        <v>0</v>
      </c>
    </row>
    <row r="72" spans="1:6" ht="19.5" customHeight="1">
      <c r="A72" s="121" t="s">
        <v>199</v>
      </c>
      <c r="B72" s="121" t="s">
        <v>54</v>
      </c>
      <c r="C72" s="114" t="s">
        <v>413</v>
      </c>
      <c r="D72" s="126">
        <v>613</v>
      </c>
      <c r="E72" s="139"/>
      <c r="F72" s="97">
        <f aca="true" t="shared" si="1" ref="F72:F87">IF(ISERROR(D72*E72),0,ROUND(D72*E72,0))</f>
        <v>0</v>
      </c>
    </row>
    <row r="73" spans="1:6" ht="19.5" customHeight="1">
      <c r="A73" s="121" t="s">
        <v>274</v>
      </c>
      <c r="B73" s="121" t="s">
        <v>55</v>
      </c>
      <c r="C73" s="114" t="s">
        <v>413</v>
      </c>
      <c r="D73" s="126">
        <v>166</v>
      </c>
      <c r="E73" s="139"/>
      <c r="F73" s="97">
        <f t="shared" si="1"/>
        <v>0</v>
      </c>
    </row>
    <row r="74" spans="1:6" ht="24.75" customHeight="1">
      <c r="A74" s="121" t="s">
        <v>276</v>
      </c>
      <c r="B74" s="121" t="s">
        <v>295</v>
      </c>
      <c r="C74" s="129"/>
      <c r="D74" s="126"/>
      <c r="E74" s="124"/>
      <c r="F74" s="97">
        <f t="shared" si="1"/>
        <v>0</v>
      </c>
    </row>
    <row r="75" spans="1:6" ht="19.5" customHeight="1">
      <c r="A75" s="121" t="s">
        <v>275</v>
      </c>
      <c r="B75" s="121" t="s">
        <v>296</v>
      </c>
      <c r="C75" s="114" t="s">
        <v>413</v>
      </c>
      <c r="D75" s="126">
        <v>166</v>
      </c>
      <c r="E75" s="139"/>
      <c r="F75" s="97">
        <f t="shared" si="1"/>
        <v>0</v>
      </c>
    </row>
    <row r="76" spans="1:6" ht="19.5" customHeight="1">
      <c r="A76" s="121" t="s">
        <v>200</v>
      </c>
      <c r="B76" s="121" t="s">
        <v>201</v>
      </c>
      <c r="C76" s="122" t="s">
        <v>0</v>
      </c>
      <c r="D76" s="126"/>
      <c r="E76" s="124"/>
      <c r="F76" s="97">
        <f t="shared" si="1"/>
        <v>0</v>
      </c>
    </row>
    <row r="77" spans="1:6" ht="19.5" customHeight="1">
      <c r="A77" s="121" t="s">
        <v>202</v>
      </c>
      <c r="B77" s="121" t="s">
        <v>55</v>
      </c>
      <c r="C77" s="114" t="s">
        <v>413</v>
      </c>
      <c r="D77" s="126">
        <v>13</v>
      </c>
      <c r="E77" s="139"/>
      <c r="F77" s="97">
        <f t="shared" si="1"/>
        <v>0</v>
      </c>
    </row>
    <row r="78" spans="1:6" ht="19.5" customHeight="1">
      <c r="A78" s="121" t="s">
        <v>203</v>
      </c>
      <c r="B78" s="121" t="s">
        <v>56</v>
      </c>
      <c r="C78" s="122" t="s">
        <v>0</v>
      </c>
      <c r="D78" s="126"/>
      <c r="E78" s="124"/>
      <c r="F78" s="97">
        <f t="shared" si="1"/>
        <v>0</v>
      </c>
    </row>
    <row r="79" spans="1:6" ht="19.5" customHeight="1">
      <c r="A79" s="121" t="s">
        <v>204</v>
      </c>
      <c r="B79" s="121" t="s">
        <v>57</v>
      </c>
      <c r="C79" s="129" t="s">
        <v>53</v>
      </c>
      <c r="D79" s="126">
        <v>164539</v>
      </c>
      <c r="E79" s="139"/>
      <c r="F79" s="97">
        <f t="shared" si="1"/>
        <v>0</v>
      </c>
    </row>
    <row r="80" spans="1:6" ht="19.5" customHeight="1">
      <c r="A80" s="121" t="s">
        <v>205</v>
      </c>
      <c r="B80" s="121" t="s">
        <v>58</v>
      </c>
      <c r="C80" s="129" t="s">
        <v>53</v>
      </c>
      <c r="D80" s="126">
        <v>660</v>
      </c>
      <c r="E80" s="139"/>
      <c r="F80" s="97">
        <f t="shared" si="1"/>
        <v>0</v>
      </c>
    </row>
    <row r="81" spans="1:6" ht="19.5" customHeight="1">
      <c r="A81" s="121" t="s">
        <v>127</v>
      </c>
      <c r="B81" s="121" t="s">
        <v>206</v>
      </c>
      <c r="C81" s="122" t="s">
        <v>0</v>
      </c>
      <c r="D81" s="126"/>
      <c r="E81" s="124"/>
      <c r="F81" s="97">
        <f t="shared" si="1"/>
        <v>0</v>
      </c>
    </row>
    <row r="82" spans="1:6" ht="19.5" customHeight="1">
      <c r="A82" s="121" t="s">
        <v>128</v>
      </c>
      <c r="B82" s="121" t="s">
        <v>207</v>
      </c>
      <c r="C82" s="122" t="s">
        <v>0</v>
      </c>
      <c r="D82" s="126"/>
      <c r="E82" s="124"/>
      <c r="F82" s="97">
        <f t="shared" si="1"/>
        <v>0</v>
      </c>
    </row>
    <row r="83" spans="1:6" ht="19.5" customHeight="1">
      <c r="A83" s="121" t="s">
        <v>262</v>
      </c>
      <c r="B83" s="121" t="s">
        <v>263</v>
      </c>
      <c r="C83" s="114" t="s">
        <v>413</v>
      </c>
      <c r="D83" s="126">
        <v>374</v>
      </c>
      <c r="E83" s="139"/>
      <c r="F83" s="97">
        <f t="shared" si="1"/>
        <v>0</v>
      </c>
    </row>
    <row r="84" spans="1:6" ht="19.5" customHeight="1">
      <c r="A84" s="121" t="s">
        <v>208</v>
      </c>
      <c r="B84" s="121" t="s">
        <v>209</v>
      </c>
      <c r="C84" s="114" t="s">
        <v>413</v>
      </c>
      <c r="D84" s="126"/>
      <c r="E84" s="124"/>
      <c r="F84" s="97">
        <f t="shared" si="1"/>
        <v>0</v>
      </c>
    </row>
    <row r="85" spans="1:6" ht="19.5" customHeight="1">
      <c r="A85" s="121" t="s">
        <v>258</v>
      </c>
      <c r="B85" s="121" t="s">
        <v>259</v>
      </c>
      <c r="C85" s="114" t="s">
        <v>413</v>
      </c>
      <c r="D85" s="126">
        <v>1205</v>
      </c>
      <c r="E85" s="139"/>
      <c r="F85" s="97">
        <f t="shared" si="1"/>
        <v>0</v>
      </c>
    </row>
    <row r="86" spans="1:6" ht="19.5" customHeight="1">
      <c r="A86" s="121" t="s">
        <v>264</v>
      </c>
      <c r="B86" s="121" t="s">
        <v>297</v>
      </c>
      <c r="C86" s="129"/>
      <c r="D86" s="126"/>
      <c r="E86" s="124"/>
      <c r="F86" s="97">
        <f t="shared" si="1"/>
        <v>0</v>
      </c>
    </row>
    <row r="87" spans="1:6" ht="19.5" customHeight="1">
      <c r="A87" s="121" t="s">
        <v>265</v>
      </c>
      <c r="B87" s="121" t="s">
        <v>298</v>
      </c>
      <c r="C87" s="127" t="s">
        <v>414</v>
      </c>
      <c r="D87" s="126">
        <v>1556</v>
      </c>
      <c r="E87" s="139"/>
      <c r="F87" s="97">
        <f t="shared" si="1"/>
        <v>0</v>
      </c>
    </row>
    <row r="88" spans="1:6" s="120" customFormat="1" ht="19.5" customHeight="1">
      <c r="A88" s="130" t="s">
        <v>0</v>
      </c>
      <c r="B88" s="131" t="s">
        <v>237</v>
      </c>
      <c r="C88" s="132"/>
      <c r="D88" s="133"/>
      <c r="E88" s="134"/>
      <c r="F88" s="135">
        <f>SUM(F6:F87)</f>
        <v>2500000</v>
      </c>
    </row>
    <row r="89" spans="1:6" s="85" customFormat="1" ht="27" customHeight="1">
      <c r="A89" s="212" t="s">
        <v>418</v>
      </c>
      <c r="B89" s="212"/>
      <c r="C89" s="212"/>
      <c r="D89" s="212"/>
      <c r="E89" s="212"/>
      <c r="F89" s="212"/>
    </row>
  </sheetData>
  <sheetProtection password="CF6E" sheet="1"/>
  <mergeCells count="5">
    <mergeCell ref="A1:F1"/>
    <mergeCell ref="A2:F2"/>
    <mergeCell ref="A3:F3"/>
    <mergeCell ref="A4:F4"/>
    <mergeCell ref="A89:F89"/>
  </mergeCells>
  <printOptions/>
  <pageMargins left="0.5905511811023623" right="0.07874015748031496" top="0.7480314960629921" bottom="0.5905511811023623" header="0.4724409448818898" footer="0.31496062992125984"/>
  <pageSetup horizontalDpi="300" verticalDpi="300" orientation="portrait"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wlj</dc:creator>
  <cp:keywords/>
  <dc:description/>
  <cp:lastModifiedBy>Administrator</cp:lastModifiedBy>
  <cp:lastPrinted>2016-03-08T05:38:29Z</cp:lastPrinted>
  <dcterms:created xsi:type="dcterms:W3CDTF">2015-08-12T05:15:02Z</dcterms:created>
  <dcterms:modified xsi:type="dcterms:W3CDTF">2016-03-09T03:16:18Z</dcterms:modified>
  <cp:category/>
  <cp:version/>
  <cp:contentType/>
  <cp:contentStatus/>
</cp:coreProperties>
</file>